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.A.W. Consulting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5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<sst xmlns="http://schemas.openxmlformats.org/spreadsheetml/2006/main" count="1440" uniqueCount="551">
  <si>
    <t>Rekapitulace ceny</t>
  </si>
  <si>
    <t>Stavba: 2024-002 - REKONSTRUKCE HAVARIJNÍHO STAVU MÍSTNÍ PANELOVÉ KOMUNIKACE - DĚČÍN, DOLNÍ ŽLEB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</si>
  <si>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</si>
  <si>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</si>
  <si>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</si>
  <si>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</si>
  <si>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</si>
  <si>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</si>
  <si>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</si>
  <si>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</si>
  <si>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</si>
  <si>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</si>
  <si>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</si>
  <si>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</si>
  <si>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2024-002</t>
  </si>
  <si>
    <t>REKONSTRUKCE HAVARIJNÍHO STAVU MÍSTNÍ PANELOVÉ KOMUNIKACE - DĚČÍN, DOLNÍ ŽLEB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</si>
  <si>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</si>
  <si>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</si>
  <si>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</si>
  <si>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</si>
  <si>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</si>
  <si>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</si>
  <si>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</si>
  <si>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</si>
  <si>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</si>
  <si>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</si>
  <si>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</si>
  <si>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</si>
  <si>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</si>
  <si>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</si>
  <si>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</si>
  <si>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</si>
  <si>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</si>
  <si>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</si>
  <si>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</si>
  <si>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</si>
  <si>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</si>
  <si>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</si>
  <si>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</si>
  <si>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</si>
  <si>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</si>
  <si>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</si>
  <si>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</si>
  <si>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</si>
  <si>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</si>
  <si>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</si>
  <si>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</si>
  <si>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</si>
  <si>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KČ</t>
  </si>
  <si>
    <t>PP</t>
  </si>
  <si>
    <t>PŘECHODOVÁ LÁVKA U DOMU Č. P. 15, VČ. ODSTRANĚNÍ PO DOKONČENÍ STAVBY</t>
  </si>
  <si>
    <t>VV</t>
  </si>
  <si>
    <t>TS</t>
  </si>
  <si>
    <t>Položka zahrnuje:  
- veškeré náklady spojené se zřízením nebo zajištěním objížďky a přístupové cesty  
Položka nezahrnuje:  
- x</t>
  </si>
  <si>
    <t>02720</t>
  </si>
  <si>
    <t>a</t>
  </si>
  <si>
    <t>POMOC PRÁCE ZŘÍZ NEBO ZAJIŠŤ REGULACI A OCHRANU DOPRAVY</t>
  </si>
  <si>
    <t>KPL</t>
  </si>
  <si>
    <t>PŘÍPLATEK ZA ZTÍŽENÉ PODMÍNKY NA DOPRAVU MATERIÁLU - MALÁ TECHNIKA, PŘEKLÁDKA MATERIÁLU</t>
  </si>
  <si>
    <t>Položka zahrnuje:  
- veškeré náklady spojené s objednatelem požadovanými zařízeními  
Položka nezahrnuje:  
- x</t>
  </si>
  <si>
    <t>b</t>
  </si>
  <si>
    <t>DOČASNÉ POMOCNÉ ZÁBRANY ZA ZDÍ U KORIDOROVÉ TRATI, VÝŠKY 1,8 M, S OPLÁŠTĚNÍM GEOTEXTLILIÍ PROTI PÁDU MATERIÁLU NA TRAŤ ČD, VČ. UPEVNĚNÍ, VČ. ODSTRANĚNÍ PO DOKONČENÍ STAVBY</t>
  </si>
  <si>
    <t>02730</t>
  </si>
  <si>
    <t>POMOC PRÁCE ZŘÍZ NEBO ZAJIŠŤ OCHRANU INŽENÝRSKÝCH SÍTÍ</t>
  </si>
  <si>
    <t>OCHRANA STÁVAJÍCÍHO BETONOVÉHO SLOUPU VE SPRÁVĚ ČEZ DISTRIBUCE, a.s. 
ZŘÍZENÍ PŘÍLOŽNÉHO PAŽENÍ VÝŠKY 1,8 M A DÉLKY 4,0 M</t>
  </si>
  <si>
    <t>zahrnuje veškeré náklady spojené s objednatelem požadovanými zařízeními</t>
  </si>
  <si>
    <t>VYPNUTÍ VRCHNÍHO VEDENÍ NN - PŘEDPOKLAD 9 DNÍ, BUDE FAKTUROVÁNO DLE SKUTEČNOSTI NA ZÁKLADĚ ODSOUHLASENÍ TDS</t>
  </si>
  <si>
    <t>Položka zahrnuje:  
- veškeré náklady spojené s ochranou inženýrských sítí  
Položka nezahrnuje:  
- x</t>
  </si>
  <si>
    <t>02910</t>
  </si>
  <si>
    <t>OSTATNÍ POŽADAVKY - ZEMĚMĚŘIČSKÁ MĚŘENÍ</t>
  </si>
  <si>
    <t>ZAMĚŘENÍ SKUTEČNÉHO STAVU JAKO PODKLAD PRO DSPS</t>
  </si>
  <si>
    <t>zahrnuje veškeré náklady spojené s objednatelem požadovanými pracemi,   
- pro stanovení orientační investorské ceny určete jednotkovou cenu jako 1% odhadované ceny stavby</t>
  </si>
  <si>
    <t>7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</si>
  <si>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</si>
  <si>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</si>
  <si>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SOUČÁSTÍ JE VYBUDOVÁNÍ POTŘEBNÉ VYTYČOVACÍ SÍTĚ.</t>
  </si>
  <si>
    <t>zahrnuje veškeré náklady spojené s objednatelem požadovanými pracemi</t>
  </si>
  <si>
    <t>8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</si>
  <si>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</si>
  <si>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</si>
  <si>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</si>
  <si>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</si>
  <si>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</si>
  <si>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V TIŠTĚNÉ I DIGITÁLNÍ FORMĚ</t>
  </si>
  <si>
    <t>02945</t>
  </si>
  <si>
    <t>OSTAT POŽADAVKY - GEOMETRICKÝ PLÁN</t>
  </si>
  <si>
    <t>PODKLADY PRO MAJETKOPRÁVNÍ VYPOŘÁDÁNÍ, GEOMETRICKÝ PLÁN BUDE POTVRZEN A SCHVÁLEN PŘÍSLUŠNÝM KATASTRÁLNÍM ÚŘADEM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</si>
  <si>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</si>
  <si>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11</t>
  </si>
  <si>
    <t>02946</t>
  </si>
  <si>
    <t>OSTAT POŽADAVKY - FOTODOKUMENTACE</t>
  </si>
  <si>
    <t>FOTODOKUMENTACE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</si>
  <si>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</si>
  <si>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12</t>
  </si>
  <si>
    <t>02950</t>
  </si>
  <si>
    <t>OSTATNÍ POŽADAVKY - POSUDKY, KONTROLY, REVIZNÍ ZPRÁVY</t>
  </si>
  <si>
    <t>PASPORT A MONITORING DOTČENÝCH OBJEKTŮ PŘED A PO STAVBĚ</t>
  </si>
  <si>
    <t>Položka zahrnuje:  
- veškeré náklady spojené s objednatelem požadovanými pracemi  
Položka nezahrnuje:  
- x</t>
  </si>
  <si>
    <t>13</t>
  </si>
  <si>
    <t>02960</t>
  </si>
  <si>
    <t>OSTATNÍ POŽADAVKY - ODBORNÝ DOZOR</t>
  </si>
  <si>
    <t>ODBORNÝ GEOTECHNICKÝ DOZOR STAVBY</t>
  </si>
  <si>
    <t>zahrnuje veškeré náklady spojené s objednatelem požadovaným dozorem</t>
  </si>
  <si>
    <t>SO 151</t>
  </si>
  <si>
    <t>DOPRAVNĚ INŽENÝRSKÁ OPATŘENÍ</t>
  </si>
  <si>
    <t>c</t>
  </si>
  <si>
    <t>DOPRAVNĚ INŽENÝRSKÁ OPATŘENÍ VČETNĚ OZNAČENÍ STAVBY, VČETNĚ NÁJMU A ÚDRŽBY ZNAČEK A ZAŘÍZENÍ PO CELOU DOBU VÝSTAVBY.  SOUPIS POUŽITÉHO DOPRAVNÍHO ZNAČENÍ VIZ. PŘÍLOHA D.1.1 - DOPRAVNĚ INŽENÝRSKÁ OPATŘENÍ</t>
  </si>
  <si>
    <t>SO 201</t>
  </si>
  <si>
    <t>OPĚRNÁ ZEĎ</t>
  </si>
  <si>
    <t>014102</t>
  </si>
  <si>
    <t>POPLATKY ZA SKLÁDKU</t>
  </si>
  <si>
    <t>T</t>
  </si>
  <si>
    <t>VÝKOPEK</t>
  </si>
  <si>
    <t>z pol. č. 17120: 959,531m3*1,8t/m3=1 727,156 [A]t</t>
  </si>
  <si>
    <t>zahrnuje veškeré poplatky provozovateli skládky související s uložením odpadu na skládce.</t>
  </si>
  <si>
    <t>ASFALT</t>
  </si>
  <si>
    <t>z pol. č. 11313: 3,52m3*2,2t/m3=7,744 [A]t</t>
  </si>
  <si>
    <t>KAMENIVO NESTMELENÉ</t>
  </si>
  <si>
    <t>z pol. č. 11332: 84,8m3*2,2t/m3=186,560 [A]t</t>
  </si>
  <si>
    <t>d</t>
  </si>
  <si>
    <t>ŽELEZOBETON</t>
  </si>
  <si>
    <t>z pol. č. 11346: 36,0m3*2,5t/m3=90,000 [A]t 
z pol. č. 96616: 78,25m3*2,5t/m3=195,625 [B]t 
Celkem: A+B=285,625 [C]t</t>
  </si>
  <si>
    <t>e</t>
  </si>
  <si>
    <t>KÁMEN</t>
  </si>
  <si>
    <t>z pol. č. 96612: 7,5m3*2,5t/m3=18,750 [A]t</t>
  </si>
  <si>
    <t>Položka zahrnuje:  
- veškeré poplatky provozovateli skládky související s uložením odpadu na skládce.  
Položka nezahrnuje:  
- x</t>
  </si>
  <si>
    <t>014211</t>
  </si>
  <si>
    <t>POPLATKY ZA ZEMNÍK - ORNICE</t>
  </si>
  <si>
    <t>M3</t>
  </si>
  <si>
    <t>dle pol. č. 12573: 108,9m3=108,900 [A]m3</t>
  </si>
  <si>
    <t>zahrnuje veškeré poplatky majiteli zemníku související s nákupem zeminy (nikoliv s otvírkou zemníku)</t>
  </si>
  <si>
    <t>02811</t>
  </si>
  <si>
    <t>PRŮZKUMNÉ PRÁCE GEOTECHNICKÉ NA POVRCHU</t>
  </si>
  <si>
    <t>KONTROLNÍ STATICKÉ ZATĚŽOVACÍ ZKOUŠKY PRO OVĚŘENÍ ÚNOSNOSTI ZEMNÍ PLÁNĚ, SPODNÍ A HORNÍ PODKLADNÍ VRSTVY,  
CELKEM 12 KS ZKOUŠEK</t>
  </si>
  <si>
    <t>Zemní práce</t>
  </si>
  <si>
    <t>11120</t>
  </si>
  <si>
    <t>ODSTRANĚNÍ KŘOVIN</t>
  </si>
  <si>
    <t>M2</t>
  </si>
  <si>
    <t>VČ. LOKÁLNĚ ULOŽENÉHO BIOLOGICKÉHO ODPADU MÍSTNÍCH OBYVATEL, VČ. ODVOZU A LIKVIDACE ODPADU</t>
  </si>
  <si>
    <t>odměřeno digitálně ze situace 
600,0m2=600,000 [A]m2</t>
  </si>
  <si>
    <t>odstranění křovin a stromů do průměru 100 mm  
doprava dřevin bez ohledu na vzdálenost  
spálení na hromadách nebo štěpkování</t>
  </si>
  <si>
    <t>11313</t>
  </si>
  <si>
    <t>ODSTRANĚNÍ KRYTU ZPEVNĚNÝCH PLOCH S ASFALTOVÝM POJIVEM</t>
  </si>
  <si>
    <t>V TL. 40 MM, VČETNĚ ODVOZU A ULOŽENÍ DO RECYKLAČNÍHO STŘEDISKA, POPLATEK UVEDEN V POLOŽCE 014102.b</t>
  </si>
  <si>
    <t>odměřeno digitálně ze situace 
vozovka: 40,0m2*0,04m=1,600 [A]m3 
záplaty z asfaltu na panelech: 48,0m2*0,04m=1,920 [B]m3 
Celkem: A+B=3,520 [C]m3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</si>
  <si>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</si>
  <si>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</si>
  <si>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</si>
  <si>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VČETNĚ ODVOZU A ULOŽENÍ DO RECYKLAČNÍHO STŘEDISKA, POPLATEK UVEDEN V POLOŽCE 014102.c</t>
  </si>
  <si>
    <t>odměřeno digitálně ze situace 
vozovka: 40,0m2*0,44m=17,600 [A]m3 
panely: 240,0m2*0,28m=67,200 [B]m3 
Celkem: A+B=84,800 [C]m3</t>
  </si>
  <si>
    <t>11346</t>
  </si>
  <si>
    <t>ODSTRANĚNÍ KRYTU ZPEVNĚNÝCH PLOCH ZE SILNIČ DÍLCŮ (PANELŮ)</t>
  </si>
  <si>
    <t>VČETNĚ ODVOZU A ULOŽENÍ DO RECYKLAČNÍHO STŘEDISKA, POPLATEK UVEDEN V POLOŽCE 014102.d</t>
  </si>
  <si>
    <t>odměřeno digitálně ze situace 
panely: 240,0m2*0,15m=36,000 [A]m3</t>
  </si>
  <si>
    <t>113766</t>
  </si>
  <si>
    <t>FRÉZOVÁNÍ DRÁŽKY PRŮŘEZU DO 800MM2 V ASFALTOVÉ VOZOVCE</t>
  </si>
  <si>
    <t>M</t>
  </si>
  <si>
    <t>pro zálivky v místě napojení stávající a nové obrusné vrstvy vozovky: 5,0m+3,0m=8,000 [A]m 
pro zálivku podél říms: 68,7m+11,5m=80,200 [B]m 
pro zálivku podél obrubníků: 2,92m=2,920 [C]m 
pro zálivku mezi přídlažbou a vozovkou: 77,7m=77,700 [D]m 
po obvodě uliční vpusti: 2,0m=2,000 [E]m 
Celkem: A+B+C+D+E=170,820 [F]m</t>
  </si>
  <si>
    <t>Položka zahrnuje veškerou manipulaci s vybouranou sutí a s vybouranými hmotami vč. uložení na skládku.</t>
  </si>
  <si>
    <t>12573</t>
  </si>
  <si>
    <t>VYKOPÁVKY ZE ZEMNÍKŮ A SKLÁDEK TŘ. I</t>
  </si>
  <si>
    <t>natěžení a dovoz ornice  
pro pol. č. 18220: 108,9m3=108,900 [A]m3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</si>
  <si>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</si>
  <si>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14</t>
  </si>
  <si>
    <t>13183</t>
  </si>
  <si>
    <t>HLOUBENÍ JAM ZAPAŽ I NEPAŽ TŘ II</t>
  </si>
  <si>
    <t>VČ. NALOŽENÍ A ODVOZU DO RECYKLAČNÍHO STŘEDISKA, POPLATEK UVEDEN V POLOŽCE 014102.a</t>
  </si>
  <si>
    <t>výkop pro opěrnou zeď 
na začátku zdi: 7,2m2*12,0m=86,400 [A]m3 
v místě pažení: 8,6m2*18,0m=154,800 [B]m3 
na konci zdi: 6,0m2*36,0m=216,000 [C]m3 
odpočet stávající bet. zdi: -1,5m2*31,3m=-46,950 [D]m3  
Celkem: A+B+C+D=410,250 [E]m3 
předpoklad 70% tř. II: 410,250m3*0,7=287,175 [F]m3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</si>
  <si>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</si>
  <si>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15</t>
  </si>
  <si>
    <t>13193</t>
  </si>
  <si>
    <t>HLOUBENÍ JAM ZAPAŽ I NEPAŽ TŘ III</t>
  </si>
  <si>
    <t>výkop pro opěrnou zeď 
na začátku zdi: 7,2m2*12,0m=86,400 [A]m3 
v místě pažení: 8,6m2*18,0m=154,800 [B]m3 
na konci zdi: 6,0m2*36,0m=216,000 [C]m3 
odpočet stávající bet. zdi: -1,5m2*31,3m=-46,950 [D]m3  
Celkem: A+B+C+D=410,250 [E]m3 
předpoklad 30% tř. III: 410,250m3*0,3=123,075 [F]m3</t>
  </si>
  <si>
    <t>16</t>
  </si>
  <si>
    <t>17120</t>
  </si>
  <si>
    <t>ULOŽENÍ SYPANINY DO NÁSYPŮ A NA SKLÁDKY BEZ ZHUTNĚNÍ</t>
  </si>
  <si>
    <t>z pol. č. 12583: 287,175m3=287,175 [A]m3 
z pol. č. 13193: 123,075m3=123,075 [B]m3 
z pol. č. 26122: 3,14*0,09m*13ks*7,0m=25,717 [C]m3 
z pol. č. 26132: 3,14*0,09m*13ks*2,0m=7,348 [D]m3 
z pol. č. 26182: 3,14*0,168m*800,0m=422,016 [E]m3 
z pol. č. 264814: 3,14*0,2m*150,0m=94,200 [F]m3 
Celkem: A+B+C+D+E+F=959,531 [G]m3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</si>
  <si>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</si>
  <si>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</si>
  <si>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</si>
  <si>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</si>
  <si>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ZEMINA VELMI VHODNÁ</t>
  </si>
  <si>
    <t>zásyp nad těsnící fólii 
na začátku zdi: 1,5m2*12,0m=18,000 [A]m3 
v místě pažení: 1,8m2*18,0m=32,400 [B]m3 
na konci zdi: 0,8m2*36,0m=28,800 [C]m3 
Celkem: A+B+C=79,200 [D]m3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</si>
  <si>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</si>
  <si>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</si>
  <si>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</si>
  <si>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</si>
  <si>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zásyp před opěrnou zdí: 1,0m2*68,6m=68,600 [A]m3 
zásyp v rubu opěrné zdi pod těsnící fólií 
na začátku zdi: 1,5m2*12,0m=18,000 [B]m3 
v místě pažení: 2,0m2*18,0m=36,000 [C]m3 
na konci zdi: 1,0m2*36,0m=36,000 [D]m3 
Celkem: A+B+C+D=158,600 [E]m3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</si>
  <si>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</si>
  <si>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19</t>
  </si>
  <si>
    <t>ŠP FR. 0-32 MM</t>
  </si>
  <si>
    <t>odměřeno digitálně z výkresu 
ochranný obsyp - tl. 300 mm 
za rubem zdi: 0,3m*50,0m2=15,000 [A]m3 
obsyp chráničky pro budoucí kabely ČEZ Distribuce a.s.: 0,2m2*90,0m=18,000 [B]m3 
Celkem: A+B=33,000 [C]m3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</si>
  <si>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</si>
  <si>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</si>
  <si>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ŠP FR. 0-16 MM</t>
  </si>
  <si>
    <t>ochranný obsyp u těsnící fólie, 2 x tl. 150 mm 
za rubem zdi: 2,2m*70,0m*0,15m*2vrstvy=46,200 [A]m3</t>
  </si>
  <si>
    <t>21</t>
  </si>
  <si>
    <t>18220</t>
  </si>
  <si>
    <t>ROZPROSTŘENÍ ORNICE VE SVAHU</t>
  </si>
  <si>
    <t>TL. 150 MM</t>
  </si>
  <si>
    <t>odměřeno digitálně ze situace 
605,0m2*1,2koef.*0,15m=108,900 [A]m3</t>
  </si>
  <si>
    <t>Položka zahrnuje:  
- nutné přemístění ornice z dočasných skládek vzdálených do 50m  
- rozprostření ornice v předepsané tloušťce ve svahu přes 1:5  
Položka nezahrnuje:  
- x</t>
  </si>
  <si>
    <t>22</t>
  </si>
  <si>
    <t>18242</t>
  </si>
  <si>
    <t>ZALOŽENÍ TRÁVNÍKU HYDROOSEVEM NA ORNICI</t>
  </si>
  <si>
    <t>odměřeno digitálně ze situace 
605,0m2*1,2koef.=726,000 [A]m2</t>
  </si>
  <si>
    <t>Zahrnuje dodání předepsané travní směsi, hydroosev na ornici, zalévání, první pokosení, to vše bez ohledu na sklon terénu</t>
  </si>
  <si>
    <t>23</t>
  </si>
  <si>
    <t>18245</t>
  </si>
  <si>
    <t>ZALOŽENÍ TRÁVNÍKU ZATRAVŇOVACÍ TEXTILIÍ (ROHOŽÍ)</t>
  </si>
  <si>
    <t>TRVALÁ PROTIEROZNÍ KOTVENÁ 3D ROHOŽ, VČ. KOTVENÍ</t>
  </si>
  <si>
    <t>Položka zahrnuje  
- dodání a položení předepsané zatravňovací textilie bez ohledu na sklon terénu, zalévání, první pokosení  
Položka nezahrnuje:  
- x</t>
  </si>
  <si>
    <t>Základy</t>
  </si>
  <si>
    <t>24</t>
  </si>
  <si>
    <t>21331</t>
  </si>
  <si>
    <t>DRENÁŽNÍ VRSTVY Z BETONU MEZEROVITÉHO (DRENÁŽNÍHO)</t>
  </si>
  <si>
    <t>obsyp podélné drenáže za rubem zdi: 0,06m2*(60,0m+9,0m)=4,140 [A]m3</t>
  </si>
  <si>
    <t>Položka zahrnuje:  
- dodávku předepsaného materiálu pro drenážní vrstvu, včetně mimostaveništní a vnitrostaveništní dopravy  
- provedení drenážní vrstvy předepsaných rozměrů a předepsaného tvaru</t>
  </si>
  <si>
    <t>25</t>
  </si>
  <si>
    <t>22594</t>
  </si>
  <si>
    <t>ZÁPOROVÉ PAŽENÍ Z KOVU TRVALÉ</t>
  </si>
  <si>
    <t>OCEL S355, VČETNĚ KOŘENE ZÁPORY Z BETONU C16/20-X0</t>
  </si>
  <si>
    <t>záporové pažení HEB 120: 25ks*6,0m*26,7kg/m/1000=4,005 [A]t 
převázka 2 x U 160: 2*18,0m*18,8kg/m/1000=0,677 [B]t 
Celkem: A+B=4,682 [C]t</t>
  </si>
  <si>
    <t>Položka zahrnuje:  
- dodávku ocelových zápor  
- jejich osazení do připravených vrtů včetně zabetonování konců a obsypu, případně jejich zaberanění  
Položka nezahrnuje:  
- vrty  
Způsob měření:  
- ocelová převázka se započítává do výsledné hmotnosti</t>
  </si>
  <si>
    <t>26</t>
  </si>
  <si>
    <t>22695</t>
  </si>
  <si>
    <t>VÝDŘEVA ZÁPOROVÉHO PAŽENÍ DOČASNÁ (KUBATURA)</t>
  </si>
  <si>
    <t>HRANOLY C18 80 X 80 MM, VČ. LIKVIDACE MATERIÁLU PO DEMONTÁŽI</t>
  </si>
  <si>
    <t>2,6m*18,0m*0,08m=3,744 [A]m3</t>
  </si>
  <si>
    <t>Položka zahrnuje:  
- osazení pažin bez ohledu na druh  
- jejich opotřebení   
-  odstranění  
Položka nezahrnuje:  
- x</t>
  </si>
  <si>
    <t>27</t>
  </si>
  <si>
    <t>227821</t>
  </si>
  <si>
    <t>MIKROPILOTY KOMPLET D DO 100MM NA POVRCHU</t>
  </si>
  <si>
    <t>MIKROPILOTY 89/10 MM, S355, S ROZNÁŠECÍ HLAVOU A S INJEKTOVANÝM KOŘENEM,  
VČETNĚ NAVAŘENÍ TRUB MIKROPILOT V PŘÍPADĚ VRTÁNÍ POD VRCHNÍM VEDENÍM NN A VO</t>
  </si>
  <si>
    <t>9*6ks*4,0m+2ks*4,0m=224,000 [A]m 
2*6ks*6,0m=72,000 [B]m 
9*7ks*6,5m+3ks*6,5m=429,000 [C]m 
2*7ks*8,0m=112,000 [D]m 
Celkem: A+B+C+D=837,000 [E]m</t>
  </si>
  <si>
    <t>Položka zahrnuje:  
- kompletní práce, které jsou nutné pro předepsanou funkci mikropilot  
- dodání trubek a injekčních hmot, osazení a zainjektování trubek  
- včetně pomocných konstrukcí (lešení, montážní plošiny a pod.)  
Položka nezahrnuje:  
- vrty (uvedou se v položce 261 nebo 266).  
Způsob měření:  
- pod pojmem DN mikropilot se rozumí DN dříku</t>
  </si>
  <si>
    <t>28</t>
  </si>
  <si>
    <t>228172</t>
  </si>
  <si>
    <t>ODŘEZÁNÍ PILOT Z KOVOVÝCH DÍLCŮ</t>
  </si>
  <si>
    <t>KUS</t>
  </si>
  <si>
    <t>MIN. 1,0 M POD NOVÝM TERÉNEM, VČ. ODVOZU KOVOVÝCH ČÁSTÍ NA MÍSTO URČENÉ INVESTOREM</t>
  </si>
  <si>
    <t>odřezání zápor záporového pažení: 25ks=25,000 [A]ks</t>
  </si>
  <si>
    <t>Položka zahrnuje:  
- vodorovnou dopravu a uložení na skládku  
Položka nezahrnuje:  
- poplatky za skládku</t>
  </si>
  <si>
    <t>29</t>
  </si>
  <si>
    <t>26122</t>
  </si>
  <si>
    <t>VRTY PRO KOTVENÍ, INJEKTÁŽ A MIKROPILOTY NA POVRCHU TŘ. II D DO 100MM</t>
  </si>
  <si>
    <t>D 90 MM, VČETNĚ ODVOZU NA SKLÁDKU, POPLATEK ZA SKLÁDKU UVEDEN V POLOŽCE 014102.a</t>
  </si>
  <si>
    <t>vrty pro zemní kotvy: 13ks*7,0m=91,000 [A]m</t>
  </si>
  <si>
    <t>Položka zahrnuje:  
- přemístění, montáž a demontáž vrtných souprav  
- svislou dopravu zeminy z vrtu  
- vodorovnou dopravu zeminy bez uložení na skládku  
- případně nutné pažení dočasné (včetně odpažení) i trvalé  
Položka nezahrnuje:  
- x</t>
  </si>
  <si>
    <t>30</t>
  </si>
  <si>
    <t>26132</t>
  </si>
  <si>
    <t>VRTY PRO KOTVENÍ, INJEKTÁŽ A MIKROPILOTY NA POVRCHU TŘ. III D DO 100MM</t>
  </si>
  <si>
    <t>vrty pro zemní kotvy: 13ks*2,0m=26,000 [A]m</t>
  </si>
  <si>
    <t>31</t>
  </si>
  <si>
    <t>261512</t>
  </si>
  <si>
    <t>VRTY PRO KOTVENÍ A INJEKTÁŽ TŘ V NA POVRCHU D DO 16MM</t>
  </si>
  <si>
    <t>D 14 MM</t>
  </si>
  <si>
    <t>vrty pro kotvení obkladu, D 14 mm, dl.  200 mm, rastr 5 ks/m2 
100,0m2*5ks/m2*0,2m=100,000 [A]m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</si>
  <si>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</si>
  <si>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32</t>
  </si>
  <si>
    <t>26182</t>
  </si>
  <si>
    <t>VRT PRO KOTV, INJEK, MIKROPIL NA POVR TŘ III A IV D DO 100MM</t>
  </si>
  <si>
    <t>D 168 MM, VČ. LIKVIDACE ODPADU</t>
  </si>
  <si>
    <t>vrt pro mikropiloty 
9*6ks*3,75m+2ks*3,75m=210,000 [A]m 
2*6ks*5,75m=69,000 [B]m 
9*7ks*6,25m+3ks*6,25m=412,500 [C]m 
2*7ks*7,75m=108,500 [D]m 
Celkem: A+B+C+D=800,000 [E]m</t>
  </si>
  <si>
    <t>33</t>
  </si>
  <si>
    <t>264814</t>
  </si>
  <si>
    <t>VRTY PRO PILOTY TŘ III A IV D DO 200MM</t>
  </si>
  <si>
    <t>VČETNĚ ODVOZU DO RECYKLAČNÍHO STŘEDISKA, POPLATEK ZA SKLÁDKU UVEDEN V POLOŽCE 014102.a</t>
  </si>
  <si>
    <t>vrty pro záporové pažení 
25ks*6,0m=150,000 [A]m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</si>
  <si>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Položka nezahrnuje:  
-  zapažení trvalými pažnicemi  
-  uložení zeminy na skládku a poplatek za skládku  
Způsob měření:  
- do délky vrtu se nezapočítává  hluché vrtání</t>
  </si>
  <si>
    <t>34</t>
  </si>
  <si>
    <t>272325</t>
  </si>
  <si>
    <t>ZÁKLADY ZE ŽELEZOBETONU DO C30/37</t>
  </si>
  <si>
    <t>C30/37-XF3, VČ. NÁTĚRU 1 X ALP + 2 X ALN + GEOTEXTILIE MIN. 600 G/M2</t>
  </si>
  <si>
    <t>dle přílohy č. 7 - Tvar opěrné zdi: 61,5m3=61,500 [A]m3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</si>
  <si>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</si>
  <si>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35</t>
  </si>
  <si>
    <t>272365</t>
  </si>
  <si>
    <t>VÝZTUŽ ZÁKLADŮ Z OCELI 10505, B500B</t>
  </si>
  <si>
    <t>B500B</t>
  </si>
  <si>
    <t>2,5% z pol. č. 272325: 61,5m3*7,85t/m3*0,025=12,069 [A]t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</si>
  <si>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</si>
  <si>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36</t>
  </si>
  <si>
    <t>285378</t>
  </si>
  <si>
    <t>KOTVENÍ NA POVRCHU Z PŘEDPÍNACÍ VÝZTUŽE DL. DO 10M</t>
  </si>
  <si>
    <t>SAMOZÁVRTNÁ TYČOVÁ KOTVA, DL. 9,0 M, D 32 MM</t>
  </si>
  <si>
    <t>13ks=13,000 [A]ks</t>
  </si>
  <si>
    <t>Položka zahrnuje:  
- dodávku předepsané kotvy, případně její protikorozní úpravu, její osazení do vrtu, zainjektování a napnutí, případně opěrné desky  
Položka nezahrnuje:  
- vrty</t>
  </si>
  <si>
    <t>37</t>
  </si>
  <si>
    <t>28997F</t>
  </si>
  <si>
    <t>OPLÁŠTĚNÍ (ZPEVNĚNÍ) Z GEOTEXTILIE DO 600G/M2</t>
  </si>
  <si>
    <t>MIN. 600 G/M2</t>
  </si>
  <si>
    <t>ochranná geotextilie pod a nad těsnící fólií  
za rubem zdi: 2,5m*70,0m*2vrstvy=350,000 [A]m2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</si>
  <si>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</si>
  <si>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38</t>
  </si>
  <si>
    <t>28999</t>
  </si>
  <si>
    <t>OPLÁŠTĚNÍ (ZPEVNĚNÍ) Z FÓLIE</t>
  </si>
  <si>
    <t>HDPE FÓLIE TL. 2 MM</t>
  </si>
  <si>
    <t>za rubem zdi: 2,5m*70,0m=175,000 [A]m2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</si>
  <si>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</si>
  <si>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</si>
  <si>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39</t>
  </si>
  <si>
    <t>31717</t>
  </si>
  <si>
    <t>KOVOVÉ KONSTRUKCE PRO KOTVENÍ ŘÍMSY</t>
  </si>
  <si>
    <t>KG</t>
  </si>
  <si>
    <t>KOTEVNÍ PŘÍPRAVEK PRO KOTVENÍ ŘÍMSY DO VÝVRTU, VČETNĚ VRTŮ A ZÁLIVKY</t>
  </si>
  <si>
    <t>11ks*5,24kg/ks=57,640 [A]kg</t>
  </si>
  <si>
    <t>Položka zahrnuje:  
- dodávku (výrobu) kotevního prvku předepsaného tvaru  
- jeho osazení do předepsané polohy včetně nezbytných prací (vrty, zálivky apod.)  
Položka nezahrnuje:  
- x</t>
  </si>
  <si>
    <t>40</t>
  </si>
  <si>
    <t>317325</t>
  </si>
  <si>
    <t>ŘÍMSY ZE ŽELEZOBETONU DO C30/37 (B37)</t>
  </si>
  <si>
    <t>C30/37-XF4, XD3, XC4, VČ. GUMOVÉ MATRICE PRO VYZNAČENÍ LETOPOČTU</t>
  </si>
  <si>
    <t>dle přílohy č. 8 - Tvar říms: 18,1m3=18,100 [A]m3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</si>
  <si>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</si>
  <si>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41</t>
  </si>
  <si>
    <t>317365</t>
  </si>
  <si>
    <t>VÝZTUŽ ŘÍMS Z OCELI 10505, B500B</t>
  </si>
  <si>
    <t>3% z pol. č. 317325: 18,1m3*7,85t/m3*0,03=4,263 [A]t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</si>
  <si>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</si>
  <si>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42</t>
  </si>
  <si>
    <t>327221</t>
  </si>
  <si>
    <t>OBKLAD ZDÍ OPĚRNÝCH, ZÁRUBNÍCH, NÁBŘEŽNÍCH KVÁDROVÝ A ŘÁDKOVÝ</t>
  </si>
  <si>
    <t>KOTVENÍ OBKLADU UVEDENO V POL. Č. 936502</t>
  </si>
  <si>
    <t>odměřeno digitálně z výkresu 
0,25m*100,0m2=25,000 [A]m3</t>
  </si>
  <si>
    <t>položka zahrnuje dodávku a osazení dvoustranně lícovaného kamene, jeho případné kotvení se všemi souvisejícími materiály a pracemi, dodávku předepsané malty, spárování.</t>
  </si>
  <si>
    <t>43</t>
  </si>
  <si>
    <t>327325</t>
  </si>
  <si>
    <t>ZDI OPĚRNÉ, ZÁRUBNÍ, NÁBŘEŽNÍ ZE ŽELEZOVÉHO BETONU DO C30/37 (B37)</t>
  </si>
  <si>
    <t>VČ. DILATAČNÍCH SPAR TL. 20 MM, VČ. NÁTĚRU 1 X ALP + 2 X ALN + GEOTEXTILIE MIN. 600 G/M2</t>
  </si>
  <si>
    <t>dle přílohy č. 7 - Tvar opěrné zdi: 39,0m3=39,000 [A]m3 
dle přílohy č. 8 - Tvar říms 
trám s konzolou: 1,0m3=1,000 [B]m3 
Celkem: A+B=40,000 [C]m3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</si>
  <si>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</si>
  <si>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44</t>
  </si>
  <si>
    <t>327365</t>
  </si>
  <si>
    <t>VÝZTUŽ ZDÍ OPĚRNÝCH, ZÁRUBNÍCH, NÁBŘEŽNÍCH Z OCELI 10505</t>
  </si>
  <si>
    <t>2,5% z pol. č. 327325: 40,0m3*7,85t/m3*0,025=7,850 [A]t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</si>
  <si>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</si>
  <si>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Vodorovné konstrukce</t>
  </si>
  <si>
    <t>45</t>
  </si>
  <si>
    <t>451312</t>
  </si>
  <si>
    <t>PODKLADNÍ A VÝPLŇOVÉ VRSTVY Z PROSTÉHO BETONU C12/15</t>
  </si>
  <si>
    <t>C12/15-X0</t>
  </si>
  <si>
    <t>dle přílohy č. 7 - Tvar opěrné zdi - podkladní beton pod základovými pasy zdi: 32,0m3=32,000 [A]m3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</si>
  <si>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</si>
  <si>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</si>
  <si>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451314</t>
  </si>
  <si>
    <t>PODKLADNÍ A VÝPLŇOVÉ VRSTVY Z PROSTÉHO BETONU C25/30</t>
  </si>
  <si>
    <t>C25/30nXF3</t>
  </si>
  <si>
    <t>odměřeno digitálně ze situace 
pod odlážděním u betonového sloupu: 1,7m2*0,15m=0,255 [A]m3 
pod odlážděním u vyústění drenáže: 1,0m2*0,15m=0,150 [B]m3 
Celkem: A+B=0,405 [C]m3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</si>
  <si>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</si>
  <si>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47</t>
  </si>
  <si>
    <t>451315</t>
  </si>
  <si>
    <t>PODKLADNÍ A VÝPLŇOVÉ VRSTVY Z PROSTÉHO BETONU C30/37</t>
  </si>
  <si>
    <t>C30/37nX0</t>
  </si>
  <si>
    <t>odměřeno digitálně z výkresu 
podkladní beton pod drenáží: 0,3m*35,0m2=10,500 [A]m3</t>
  </si>
  <si>
    <t>48</t>
  </si>
  <si>
    <t>465512</t>
  </si>
  <si>
    <t>DLAŽBY Z LOMOVÉHO KAMENE NA MC</t>
  </si>
  <si>
    <t>TL. 200 MM</t>
  </si>
  <si>
    <t>odměřeno digitálně ze situace 
odláždění u betonového sloupu: 1,7m2*0,2m=0,340 [A]m3 
odláždění u vyústění drenáže: 1,0m2*0,2m=0,200 [B]m3 
Celkem: A+B=0,540 [C]m3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</si>
  <si>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</si>
  <si>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Komunikace</t>
  </si>
  <si>
    <t>49</t>
  </si>
  <si>
    <t>56333</t>
  </si>
  <si>
    <t>VOZOVKOVÉ VRSTVY ZE ŠTĚRKODRTI TL. DO 150MM</t>
  </si>
  <si>
    <t>ŠD, A, FR. 0-63 MM, TL. 150 MM</t>
  </si>
  <si>
    <t>odměřeno digitálně ze situace 
vozovka: 271,0m2*1,2koef. rozš.=325,200 [A]m2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</si>
  <si>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</si>
  <si>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50</t>
  </si>
  <si>
    <t>56334</t>
  </si>
  <si>
    <t>VOZOVKOVÉ VRSTVY ZE ŠTĚRKODRTI TL. DO 200MM</t>
  </si>
  <si>
    <t>ŠD, A, FR. 0-32 MM, TL. 200 MM</t>
  </si>
  <si>
    <t>odměřeno digitálně ze situace 
vozovka: 271,0m2=271,000 [A]m2</t>
  </si>
  <si>
    <t>51</t>
  </si>
  <si>
    <t>572121</t>
  </si>
  <si>
    <t>INFILTRAČNÍ POSTŘIK ASFALTOVÝ DO 1,0KG/M2</t>
  </si>
  <si>
    <t>PI-C, TL. 1,0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</si>
  <si>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</si>
  <si>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52</t>
  </si>
  <si>
    <t>572213</t>
  </si>
  <si>
    <t>SPOJOVACÍ POSTŘIK Z EMULZE DO 0,5KG/M2</t>
  </si>
  <si>
    <t>PS-C, TL. 0,4 KG/M2</t>
  </si>
  <si>
    <t>53</t>
  </si>
  <si>
    <t>574A33</t>
  </si>
  <si>
    <t>ASFALTOVÝ BETON PRO OBRUSNÉ VRSTVY ACO 11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</si>
  <si>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</si>
  <si>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54</t>
  </si>
  <si>
    <t>574E88</t>
  </si>
  <si>
    <t>ASFALTOVÝ BETON PRO PODKLADNÍ VRSTVY ACP 22+, 22S TL. 90MM</t>
  </si>
  <si>
    <t>ACP 22+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</si>
  <si>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</si>
  <si>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55</t>
  </si>
  <si>
    <t>58222</t>
  </si>
  <si>
    <t>DLÁŽDĚNÉ KRYTY Z DROBNÝCH KOSTEK DO LOŽE Z MC</t>
  </si>
  <si>
    <t>ŽULOVÉ KOSTKY TL. 100 MM, VČ. LOŽE Z BETONU C25/30nXF3 TL. 200 MM</t>
  </si>
  <si>
    <t>odměřeno digitálně ze situace 
přídlažba: 51,3m2=51,300 [A]m2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</si>
  <si>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</si>
  <si>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56</t>
  </si>
  <si>
    <t>58920</t>
  </si>
  <si>
    <t>VÝPLŇ SPAR MODIFIKOVANÝM ASFALTEM</t>
  </si>
  <si>
    <t>zálivky v místě napojení stávající a nové obrusné vrstvy vozovky: 5,0m+3,0m=8,000 [A]m 
zálivka podél říms: 68,7m+11,5m=80,200 [B]m 
zálivka podél obrubníků: 2,92m=2,920 [C]m 
zálivka mezi přídlažbou a vozovkou: 77,7m=77,700 [D]m 
po obvodě uliční vpusti: 2,0m=2,000 [E]m 
Celkem: A+B+C+D+E=170,820 [F]m</t>
  </si>
  <si>
    <t>položka zahrnuje: 
- dodávku předepsaného materiálu 
- vyčištění a výplň spar tímto materiálem</t>
  </si>
  <si>
    <t>Úpravy povrchů, podlahy, výplně otvorů</t>
  </si>
  <si>
    <t>57</t>
  </si>
  <si>
    <t>626122</t>
  </si>
  <si>
    <t>REPROFILACE PODHLEDŮ, SVISLÝCH PLOCH SANAČNÍ MALTOU DVOUVRST TL 50MM</t>
  </si>
  <si>
    <t>HRUBÁ TIXOTROPNÍ VYSOKOPEVNOSTNÍ OPRAVNÁ MALTA NA BÁZI NANOTECHNOLOGIE, PRO OPRAVY SE STATICKOU FUNKCÍ DLE EN 1504-3 V TŘÍDĚ R4, STROJNÍ APLIKACE - STROJNÍ 40 MM, (CELKOVÁ TL. DLE HLOUBKY OTRYSKÁNÍ) - MALTA S HRUBŠÍM ZRNEM.  
PRVNÍ VRSTVA 20% POVRCHU DO 20 MM A DRUHÁ VRSTVA 100% POVRCHU DO 30 MM</t>
  </si>
  <si>
    <t>100% povrchu 
sanace líce zdi: 20,0m2=20,000 [A]m2</t>
  </si>
  <si>
    <t>Položka zahrnuje:  
- dodávku veškerého materiálu potřebného pro předepsanou úpravu v předepsané kvalitě  
- nutné vyspravení podkladu, případně zatření spar zdiva  
- položení vrstvy v předepsané tloušťce  
- potřebná lešení a podpěrné konstrukce  
Položka nezahrnuje:  
- x</t>
  </si>
  <si>
    <t>58</t>
  </si>
  <si>
    <t>62641</t>
  </si>
  <si>
    <t>SJEDNOCUJÍCÍ STĚRKA JEMNOU MALTOU TL CCA 2MM</t>
  </si>
  <si>
    <t>SJEDNOCUJÍCÍ STĚRKA JEMNOU MALTOU TL. CCA 2 MM</t>
  </si>
  <si>
    <t>59</t>
  </si>
  <si>
    <t>62745</t>
  </si>
  <si>
    <t>SPÁROVÁNÍ STARÉHO ZDIVA CEMENTOVOU MALTOU</t>
  </si>
  <si>
    <t>stávající kamenná zárubní zeď: 1,7m*63,0m=107,100 [A]m2 
stávající zdivo budovy: 4,8m*4,0m=19,200 [B]m2 
stávající zeď u č. p. 46: 4,0m2=4,000 [C]m2 
Celkem: A+B+C=130,300 [D]m2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</si>
  <si>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</si>
  <si>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Přidružená stavební výroba</t>
  </si>
  <si>
    <t>60</t>
  </si>
  <si>
    <t>72124</t>
  </si>
  <si>
    <t>LAPAČE STŘEŠNÍCH SPLAVENIN</t>
  </si>
  <si>
    <t>ÚPRAVA OKAPOVÝCH SVODŮ U Č. P. 15 + JEJICH ZAÚSTĚNÍ</t>
  </si>
  <si>
    <t>Položka zahrnuje:  
- výrobní dokumentaci (včetně technologického předpisu)  
- dodání veškerého instalačního a pomocného materiálu (trouby, trubky, armatury, tvarové kusy,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  
Položka nezahrnuje:  
- x</t>
  </si>
  <si>
    <t>61</t>
  </si>
  <si>
    <t>78382</t>
  </si>
  <si>
    <t>NÁTĚRY BETON KONSTR TYP S2 (OS-B)</t>
  </si>
  <si>
    <t>nátěr římsy: (0,15m+0,8m+0,4m+0,3m)*(68,6m+11,37m)=131,951 [A]m2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</si>
  <si>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</si>
  <si>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62</t>
  </si>
  <si>
    <t>78383</t>
  </si>
  <si>
    <t>NÁTĚRY BETON KONSTR TYP S4 (OS-C)</t>
  </si>
  <si>
    <t>obrubníková hrana římsy: (0,15m+0,25m)*(68,6m+11,37m)=31,988 [A]m2</t>
  </si>
  <si>
    <t>Potrubí</t>
  </si>
  <si>
    <t>63</t>
  </si>
  <si>
    <t>87433</t>
  </si>
  <si>
    <t>POTRUBÍ Z TRUB PLASTOVÝCH ODPADNÍCH DN DO 150MM</t>
  </si>
  <si>
    <t>HDPE DN 150 MM, SN 8</t>
  </si>
  <si>
    <t>plné svodné potrubí: 9,0m=9,000 [A]m 
odtokové potrubí vpusti UV1: 15,5=15,500 [B]m 
Celkem: A+B=24,500 [C]m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</si>
  <si>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</si>
  <si>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64</t>
  </si>
  <si>
    <t>87434</t>
  </si>
  <si>
    <t>POTRUBÍ Z TRUB PLASTOVÝCH ODPADNÍCH DN DO 200MM</t>
  </si>
  <si>
    <t>HDPE DN 180 MM, SN 8</t>
  </si>
  <si>
    <t>vyústění drenáže skrz dřík zdi: 1,0m=1,000 [A]m 
vyústění UV1 skrz dřík zdi: 1,0m=1,000 [B]m 
vyústění drenáže DC11-DC12: 1,0m=1,000 [C]m 
Celkem: A+B+C=3,000 [D]m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</si>
  <si>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</si>
  <si>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65</t>
  </si>
  <si>
    <t>HDPE DN 200 MM, SN 8</t>
  </si>
  <si>
    <t>prostup pro drenáž: 0,65m=0,650 [A]m 
prostup pro vyústění UV1: 0,65m=0,650 [B]m 
Celkem: A+B=1,300 [C]m</t>
  </si>
  <si>
    <t>66</t>
  </si>
  <si>
    <t>87533</t>
  </si>
  <si>
    <t>POTRUBÍ DREN Z TRUB PLAST DN DO 150MM</t>
  </si>
  <si>
    <t>POLODĚROVANÁ TRUBKA HDPE DN 150 MM</t>
  </si>
  <si>
    <t>podélná drenáž za rubem zdi: 60,0m+9,0m=69,000 [A]m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</si>
  <si>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</si>
  <si>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67</t>
  </si>
  <si>
    <t>87633</t>
  </si>
  <si>
    <t>CHRÁNIČKY Z TRUB PLASTOVÝCH DN DO 150MM</t>
  </si>
  <si>
    <t>REZERVNÍ CHRÁNIČKA DN 110 MM PRO KABELY VEŘEJNÉHO OSVĚTLENÍ</t>
  </si>
  <si>
    <t>90,0m=90,000 [A]m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</si>
  <si>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</si>
  <si>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68</t>
  </si>
  <si>
    <t>87634</t>
  </si>
  <si>
    <t>CHRÁNIČKY Z TRUB PLASTOVÝCH DN DO 200MM</t>
  </si>
  <si>
    <t>REZERVNÍ CHRÁNIČKA DN 200 MM PRO BUDOUCÍ KABELY VE SPRÁVĚ ČEZ DISTRIBUCE a.s.</t>
  </si>
  <si>
    <t>69</t>
  </si>
  <si>
    <t>89514</t>
  </si>
  <si>
    <t>DRENÁŽNÍ ŠACHTICE SPADIŠTNÍ</t>
  </si>
  <si>
    <t>SPADIŠŤOVÁ ŠACHTA HDPE DN 400 MM</t>
  </si>
  <si>
    <t>Položka zahrnuje:  
- poklopy s rámem předepsaného materiálu a tvaru  
- dodání a osazení předepsaných skruží požadovaného tvaru a vlastností, jejich skladování  
- dopravu vnitrostaveništní i mimostaveništní  
- výplň, těsnění a tmelení spár a spojů  
- očištění a ošetření úložných ploch  
- předepsané podkladní konstrukce  
Položka nezahrnuje:  
- x</t>
  </si>
  <si>
    <t>70</t>
  </si>
  <si>
    <t>89712</t>
  </si>
  <si>
    <t>VPUSŤ KANALIZAČNÍ ULIČNÍ KOMPLETNÍ Z BETONOVÝCH DÍLCŮ</t>
  </si>
  <si>
    <t>1ks=1,000 [A]ks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</si>
  <si>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</si>
  <si>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71</t>
  </si>
  <si>
    <t>89911I</t>
  </si>
  <si>
    <t>OCELOVÝ POKLOP B125</t>
  </si>
  <si>
    <t>nový poklop šachty u č. p. 15: 1ks=1,000 [A]ks</t>
  </si>
  <si>
    <t>Položka zahrnuje:  
- dodávku a osazení předepsané mříže včetně rámu  
Položka nezahrnuje:  
- x</t>
  </si>
  <si>
    <t>Ostatní konstrukce a práce</t>
  </si>
  <si>
    <t>72</t>
  </si>
  <si>
    <t>9112A3</t>
  </si>
  <si>
    <t>ZÁBRADLÍ MOSTNÍ S VODOR MADLY - DEMONTÁŽ S PŘESUNEM</t>
  </si>
  <si>
    <t>VČ. ODVOZU NA MÍSTO URČENÉ INVESTOREM</t>
  </si>
  <si>
    <t>odstranění stáv. zábradlí: 83,0m=83,000 [A]m</t>
  </si>
  <si>
    <t>položka zahrnuje: 
- demontáž a odstranění zařízení 
- jeho odvoz na předepsané místo</t>
  </si>
  <si>
    <t>73</t>
  </si>
  <si>
    <t>9113C1</t>
  </si>
  <si>
    <t>SVODIDLO OCEL SILNIČ JEDNOSTR, ÚROVEŇ ZADRŽ H2 - DODÁVKA A MONTÁŽ</t>
  </si>
  <si>
    <t>2,0m=2,000 [A]m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</si>
  <si>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</si>
  <si>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74</t>
  </si>
  <si>
    <t>9117C1</t>
  </si>
  <si>
    <t>SVOD OCEL ZÁBRADEL ÚROVEŇ ZADRŽ H2 - DODÁVKA A MONTÁŽ</t>
  </si>
  <si>
    <t>SE SVISLOU VÝPLNÍ</t>
  </si>
  <si>
    <t>71,2m+11,8m=83,000 [A]m</t>
  </si>
  <si>
    <t>Položka zahrnuje:  
- kompletní dodávku všech dílů certifikovaného ocelového svodidla s předepsanou povrchovou úpravou včetně spojovacích a dilatačních prvků  
- montáž a osazení svodidla, včetně kotvení dle zadávací dokumentace, t.j. kotevní desky, případné nivelační hmoty pod kotevní desky, kotvy a spojovací materiál, vrty a zálivku  
- přechod na jiný typ svodidla nebo přes mostní závěr    
- ochranu proti bludným proudům a vývody pro jejich měření  
Položka nezahrnuje:  
- odrazky nebo retroreflexní fólie  
Způsob měření:  
- vykazuje se délka svodidla v předepsané výšce, délka náběhů se nezapočítává</t>
  </si>
  <si>
    <t>75</t>
  </si>
  <si>
    <t>917211</t>
  </si>
  <si>
    <t>ZÁHONOVÉ OBRUBY Z BETONOVÝCH OBRUBNÍKŮ ŠÍŘ 50MM</t>
  </si>
  <si>
    <t>OBRUBNÍK 50/250/1000 MM DO BETONU C12/15nX0 TL. 150 MM, VČ. SPÁROVÁNÍ CEM. MALTOU MC25 XF4</t>
  </si>
  <si>
    <t>zahradní obrubník u betonového sloupu: 3,2m=3,200 [A]m</t>
  </si>
  <si>
    <t>Položka zahrnuje:  
- dodání a pokládku betonových obrubníků o rozměrech předepsaných zadávací dokumentací  
- betonové lože i boční betonovou opěrku  
Položka nezahrnuje:  
- x</t>
  </si>
  <si>
    <t>76</t>
  </si>
  <si>
    <t>917223</t>
  </si>
  <si>
    <t>SILNIČNÍ A CHODNÍKOVÉ OBRUBY Z BETONOVÝCH OBRUBNÍKŮ ŠÍŘ 100MM</t>
  </si>
  <si>
    <t>OBRUBNÍK 100/250/1000 MM DO BETONU C25/30nXF3 TL. 150 MM, VČ. SPÁROVÁNÍ CEM. MALTOU MC25 XF4</t>
  </si>
  <si>
    <t>sadový obrubník u žlabovek na začátku zdi: 0,6m=0,600 [A]m</t>
  </si>
  <si>
    <t>Položka zahrnuje: 
dodání a pokládku betonových obrubníků o rozměrech předepsaných zadávací dokumentací 
betonové lože i boční betonovou opěrku.</t>
  </si>
  <si>
    <t>77</t>
  </si>
  <si>
    <t>917224</t>
  </si>
  <si>
    <t>SILNIČNÍ A CHODNÍKOVÉ OBRUBY Z BETONOVÝCH OBRUBNÍKŮ ŠÍŘ 150MM</t>
  </si>
  <si>
    <t>OBRUBNÍK 150/250/1000 MM DO BETONU C12/15nX0 TL. 150 MM, VČ. SPÁROVÁNÍ CEM. MALTOU MC25 XF4</t>
  </si>
  <si>
    <t>u betonového sloupu: 2,92m=2,920 [A]m</t>
  </si>
  <si>
    <t>78</t>
  </si>
  <si>
    <t>919112</t>
  </si>
  <si>
    <t>ŘEZÁNÍ ASFALTOVÉHO KRYTU VOZOVEK TL DO 100MM</t>
  </si>
  <si>
    <t>oddělující řez ve stávající vozovce na začátku stavebních prací: 5,0m+3,0m=8,000 [A]m</t>
  </si>
  <si>
    <t>položka zahrnuje řezání vozovkové vrstvy v předepsané tloušťce, včetně spotřeby vody</t>
  </si>
  <si>
    <t>79</t>
  </si>
  <si>
    <t>935842</t>
  </si>
  <si>
    <t>ŽLABY A RIGOLY DLÁŽDĚNÉ Z BETONOVÝCH DLAŽDIC DO BETONU TL 100MM</t>
  </si>
  <si>
    <t>DO BETONU C25/30nXF3</t>
  </si>
  <si>
    <t>3ks*0,33m*0,6m=0,594 [A]m2 
kaskádovitě vyskládané žlabovky: 0,6m*11,0m*1,2koef.=7,920 [B]m2 
Celkem: A+B=8,514 [C]m2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</si>
  <si>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  
Položka nezahrnuje:  
- x</t>
  </si>
  <si>
    <t>80</t>
  </si>
  <si>
    <t>936502</t>
  </si>
  <si>
    <t>DROBNÉ DOPLŇK KONSTR KOVOVÉ POZINK</t>
  </si>
  <si>
    <t>kotvení obkladu, D 12 mm, dl. 500 mm, rastr 5 ks/m2 
100,0m2*5ks/m2*0,5m*0,888kg/m=222,000 [A]kg 
spřahující trny dříku zdi a římsy D 20 mm, dl. 0,8 m, á 0,15 m: 
2*0,8m*458ks*2,466kg/m/1000=1,807 [B]t 
Celkem: A+B=223,807 [C]t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</si>
  <si>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</si>
  <si>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81</t>
  </si>
  <si>
    <t>938444</t>
  </si>
  <si>
    <t>OČIŠTĚNÍ ZDIVA OTRYSKÁNÍM TLAKOVOU VODOU PŘES 1000 BARŮ</t>
  </si>
  <si>
    <t>1500 BAR (TLAK BUDE UPRAVEN NA STAVBĚ DLE POTŘEBY)</t>
  </si>
  <si>
    <t>Položka zahrnuje:  
- očištění předepsaným způsobem  
- odklizení vzniklého odpadu  
Položka nezahrnuje:  
- x</t>
  </si>
  <si>
    <t>82</t>
  </si>
  <si>
    <t>94190</t>
  </si>
  <si>
    <t>LEHKÉ PRACOVNÍ LEŠENÍ DO 1,5 KPA</t>
  </si>
  <si>
    <t>M3OP</t>
  </si>
  <si>
    <t>pro sanaci bet. zdi: 1,5m*3,0m*10,0m=45,000 [A]m3op</t>
  </si>
  <si>
    <t>Položka zahrnuje dovoz, montáž, údržbu, opotřebení (nájemné), demontáž, konzervaci, odvoz.</t>
  </si>
  <si>
    <t>83</t>
  </si>
  <si>
    <t>96612</t>
  </si>
  <si>
    <t>BOURÁNÍ KONSTRUKCÍ Z KAMENE NA SUCHO</t>
  </si>
  <si>
    <t>VČETNĚ ODVOZU A ULOŽENÍ DO RECYKLAČNÍHO STŘEDISKA, POPLATEK UVEDEN V POLOŽCE 014102.e</t>
  </si>
  <si>
    <t>stávající kamenná přídlažba: 30,0m2*0,25m=7,500 [A]m3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</si>
  <si>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</si>
  <si>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84</t>
  </si>
  <si>
    <t>96616</t>
  </si>
  <si>
    <t>BOURÁNÍ KONSTRUKCÍ ZE ŽELEZOBETONU</t>
  </si>
  <si>
    <t>stávající bet. zeď: 2,5m2*31,3m=78,250 [A]m3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</si>
</sst>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103</v>
      </c>
      <c s="20" t="s">
        <v>104</v>
      </c>
      <c s="21">
        <f>'SO 151'!I3</f>
      </c>
      <c s="21">
        <f>'SO 151'!O2</f>
      </c>
      <c s="21">
        <f>C11+D11</f>
      </c>
    </row>
    <row r="12" spans="1:5" ht="12.75" customHeight="1">
      <c r="A12" s="20" t="s">
        <v>107</v>
      </c>
      <c s="20" t="s">
        <v>108</v>
      </c>
      <c s="21">
        <f>'SO 201'!I3</f>
      </c>
      <c s="21">
        <f>'SO 201'!O2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25.5">
      <c r="A10" s="35" t="s">
        <v>49</v>
      </c>
      <c r="E10" s="36" t="s">
        <v>50</v>
      </c>
    </row>
    <row r="11" spans="1:5" ht="12.75">
      <c r="A11" s="37" t="s">
        <v>51</v>
      </c>
      <c r="E11" s="38" t="s">
        <v>46</v>
      </c>
    </row>
    <row r="12" spans="1:5" ht="51">
      <c r="A12" t="s">
        <v>52</v>
      </c>
      <c r="E12" s="36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55</v>
      </c>
      <c s="30" t="s">
        <v>56</v>
      </c>
      <c s="31" t="s">
        <v>57</v>
      </c>
      <c s="32">
        <v>1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25.5">
      <c r="A14" s="35" t="s">
        <v>49</v>
      </c>
      <c r="E14" s="36" t="s">
        <v>58</v>
      </c>
    </row>
    <row r="15" spans="1:5" ht="12.75">
      <c r="A15" s="37" t="s">
        <v>51</v>
      </c>
      <c r="E15" s="38" t="s">
        <v>46</v>
      </c>
    </row>
    <row r="16" spans="1:5" ht="51">
      <c r="A16" t="s">
        <v>52</v>
      </c>
      <c r="E16" s="36" t="s">
        <v>59</v>
      </c>
    </row>
    <row r="17" spans="1:16" ht="12.75">
      <c r="A17" s="25" t="s">
        <v>44</v>
      </c>
      <c s="29" t="s">
        <v>21</v>
      </c>
      <c s="29" t="s">
        <v>54</v>
      </c>
      <c s="25" t="s">
        <v>60</v>
      </c>
      <c s="30" t="s">
        <v>56</v>
      </c>
      <c s="31" t="s">
        <v>57</v>
      </c>
      <c s="32">
        <v>1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38.25">
      <c r="A18" s="35" t="s">
        <v>49</v>
      </c>
      <c r="E18" s="36" t="s">
        <v>61</v>
      </c>
    </row>
    <row r="19" spans="1:5" ht="12.75">
      <c r="A19" s="37" t="s">
        <v>51</v>
      </c>
      <c r="E19" s="38" t="s">
        <v>46</v>
      </c>
    </row>
    <row r="20" spans="1:5" ht="51">
      <c r="A20" t="s">
        <v>52</v>
      </c>
      <c r="E20" s="36" t="s">
        <v>59</v>
      </c>
    </row>
    <row r="21" spans="1:16" ht="12.75">
      <c r="A21" s="25" t="s">
        <v>44</v>
      </c>
      <c s="29" t="s">
        <v>32</v>
      </c>
      <c s="29" t="s">
        <v>62</v>
      </c>
      <c s="25" t="s">
        <v>55</v>
      </c>
      <c s="30" t="s">
        <v>63</v>
      </c>
      <c s="31" t="s">
        <v>48</v>
      </c>
      <c s="32">
        <v>1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38.25">
      <c r="A22" s="35" t="s">
        <v>49</v>
      </c>
      <c r="E22" s="36" t="s">
        <v>64</v>
      </c>
    </row>
    <row r="23" spans="1:5" ht="12.75">
      <c r="A23" s="37" t="s">
        <v>51</v>
      </c>
      <c r="E23" s="38" t="s">
        <v>46</v>
      </c>
    </row>
    <row r="24" spans="1:5" ht="12.75">
      <c r="A24" t="s">
        <v>52</v>
      </c>
      <c r="E24" s="36" t="s">
        <v>65</v>
      </c>
    </row>
    <row r="25" spans="1:16" ht="12.75">
      <c r="A25" s="25" t="s">
        <v>44</v>
      </c>
      <c s="29" t="s">
        <v>34</v>
      </c>
      <c s="29" t="s">
        <v>62</v>
      </c>
      <c s="25" t="s">
        <v>60</v>
      </c>
      <c s="30" t="s">
        <v>63</v>
      </c>
      <c s="31" t="s">
        <v>48</v>
      </c>
      <c s="32">
        <v>1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25.5">
      <c r="A26" s="35" t="s">
        <v>49</v>
      </c>
      <c r="E26" s="36" t="s">
        <v>66</v>
      </c>
    </row>
    <row r="27" spans="1:5" ht="12.75">
      <c r="A27" s="37" t="s">
        <v>51</v>
      </c>
      <c r="E27" s="38" t="s">
        <v>46</v>
      </c>
    </row>
    <row r="28" spans="1:5" ht="51">
      <c r="A28" t="s">
        <v>52</v>
      </c>
      <c r="E28" s="36" t="s">
        <v>67</v>
      </c>
    </row>
    <row r="29" spans="1:16" ht="12.75">
      <c r="A29" s="25" t="s">
        <v>44</v>
      </c>
      <c s="29" t="s">
        <v>36</v>
      </c>
      <c s="29" t="s">
        <v>68</v>
      </c>
      <c s="25" t="s">
        <v>46</v>
      </c>
      <c s="30" t="s">
        <v>69</v>
      </c>
      <c s="31" t="s">
        <v>48</v>
      </c>
      <c s="32">
        <v>1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70</v>
      </c>
    </row>
    <row r="31" spans="1:5" ht="12.75">
      <c r="A31" s="37" t="s">
        <v>51</v>
      </c>
      <c r="E31" s="38" t="s">
        <v>46</v>
      </c>
    </row>
    <row r="32" spans="1:5" ht="38.25">
      <c r="A32" t="s">
        <v>52</v>
      </c>
      <c r="E32" s="36" t="s">
        <v>71</v>
      </c>
    </row>
    <row r="33" spans="1:16" ht="12.75">
      <c r="A33" s="25" t="s">
        <v>44</v>
      </c>
      <c s="29" t="s">
        <v>72</v>
      </c>
      <c s="29" t="s">
        <v>73</v>
      </c>
      <c s="25" t="s">
        <v>46</v>
      </c>
      <c s="30" t="s">
        <v>74</v>
      </c>
      <c s="31" t="s">
        <v>48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51">
      <c r="A34" s="35" t="s">
        <v>49</v>
      </c>
      <c r="E34" s="36" t="s">
        <v>75</v>
      </c>
    </row>
    <row r="35" spans="1:5" ht="12.75">
      <c r="A35" s="37" t="s">
        <v>51</v>
      </c>
      <c r="E35" s="38" t="s">
        <v>46</v>
      </c>
    </row>
    <row r="36" spans="1:5" ht="12.75">
      <c r="A36" t="s">
        <v>52</v>
      </c>
      <c r="E36" s="36" t="s">
        <v>76</v>
      </c>
    </row>
    <row r="37" spans="1:16" ht="12.75">
      <c r="A37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48</v>
      </c>
      <c s="32">
        <v>1</v>
      </c>
      <c s="33">
        <v>0</v>
      </c>
      <c s="34">
        <f>ROUND(ROUND(H37,2)*ROUND(G37,3),2)</f>
      </c>
      <c r="O37">
        <f>(I37*21)/100</f>
      </c>
      <c t="s">
        <v>22</v>
      </c>
    </row>
    <row r="38" spans="1:5" ht="12.75">
      <c r="A38" s="35" t="s">
        <v>49</v>
      </c>
      <c r="E38" s="36" t="s">
        <v>80</v>
      </c>
    </row>
    <row r="39" spans="1:5" ht="12.75">
      <c r="A39" s="37" t="s">
        <v>51</v>
      </c>
      <c r="E39" s="38" t="s">
        <v>46</v>
      </c>
    </row>
    <row r="40" spans="1:5" ht="12.75">
      <c r="A40" t="s">
        <v>52</v>
      </c>
      <c r="E40" s="36" t="s">
        <v>76</v>
      </c>
    </row>
    <row r="41" spans="1:16" ht="12.75">
      <c r="A41" s="25" t="s">
        <v>44</v>
      </c>
      <c s="29" t="s">
        <v>39</v>
      </c>
      <c s="29" t="s">
        <v>81</v>
      </c>
      <c s="25" t="s">
        <v>46</v>
      </c>
      <c s="30" t="s">
        <v>82</v>
      </c>
      <c s="31" t="s">
        <v>48</v>
      </c>
      <c s="32">
        <v>1</v>
      </c>
      <c s="33">
        <v>0</v>
      </c>
      <c s="34">
        <f>ROUND(ROUND(H41,2)*ROUND(G41,3),2)</f>
      </c>
      <c r="O41">
        <f>(I41*21)/100</f>
      </c>
      <c t="s">
        <v>22</v>
      </c>
    </row>
    <row r="42" spans="1:5" ht="12.75">
      <c r="A42" s="35" t="s">
        <v>49</v>
      </c>
      <c r="E42" s="36" t="s">
        <v>83</v>
      </c>
    </row>
    <row r="43" spans="1:5" ht="12.75">
      <c r="A43" s="37" t="s">
        <v>51</v>
      </c>
      <c r="E43" s="38" t="s">
        <v>46</v>
      </c>
    </row>
    <row r="44" spans="1:5" ht="12.75">
      <c r="A44" t="s">
        <v>52</v>
      </c>
      <c r="E44" s="36" t="s">
        <v>76</v>
      </c>
    </row>
    <row r="45" spans="1:16" ht="12.75">
      <c r="A45" s="25" t="s">
        <v>44</v>
      </c>
      <c s="29" t="s">
        <v>41</v>
      </c>
      <c s="29" t="s">
        <v>84</v>
      </c>
      <c s="25" t="s">
        <v>46</v>
      </c>
      <c s="30" t="s">
        <v>85</v>
      </c>
      <c s="31" t="s">
        <v>48</v>
      </c>
      <c s="32">
        <v>1</v>
      </c>
      <c s="33">
        <v>0</v>
      </c>
      <c s="34">
        <f>ROUND(ROUND(H45,2)*ROUND(G45,3),2)</f>
      </c>
      <c r="O45">
        <f>(I45*21)/100</f>
      </c>
      <c t="s">
        <v>22</v>
      </c>
    </row>
    <row r="46" spans="1:5" ht="25.5">
      <c r="A46" s="35" t="s">
        <v>49</v>
      </c>
      <c r="E46" s="36" t="s">
        <v>86</v>
      </c>
    </row>
    <row r="47" spans="1:5" ht="12.75">
      <c r="A47" s="37" t="s">
        <v>51</v>
      </c>
      <c r="E47" s="38" t="s">
        <v>46</v>
      </c>
    </row>
    <row r="48" spans="1:5" ht="76.5">
      <c r="A48" t="s">
        <v>52</v>
      </c>
      <c r="E48" s="36" t="s">
        <v>87</v>
      </c>
    </row>
    <row r="49" spans="1:16" ht="12.75">
      <c r="A49" s="25" t="s">
        <v>44</v>
      </c>
      <c s="29" t="s">
        <v>88</v>
      </c>
      <c s="29" t="s">
        <v>89</v>
      </c>
      <c s="25" t="s">
        <v>46</v>
      </c>
      <c s="30" t="s">
        <v>90</v>
      </c>
      <c s="31" t="s">
        <v>48</v>
      </c>
      <c s="32">
        <v>1</v>
      </c>
      <c s="33">
        <v>0</v>
      </c>
      <c s="34">
        <f>ROUND(ROUND(H49,2)*ROUND(G49,3),2)</f>
      </c>
      <c r="O49">
        <f>(I49*21)/100</f>
      </c>
      <c t="s">
        <v>22</v>
      </c>
    </row>
    <row r="50" spans="1:5" ht="12.75">
      <c r="A50" s="35" t="s">
        <v>49</v>
      </c>
      <c r="E50" s="36" t="s">
        <v>91</v>
      </c>
    </row>
    <row r="51" spans="1:5" ht="12.75">
      <c r="A51" s="37" t="s">
        <v>51</v>
      </c>
      <c r="E51" s="38" t="s">
        <v>46</v>
      </c>
    </row>
    <row r="52" spans="1:5" ht="63.75">
      <c r="A52" t="s">
        <v>52</v>
      </c>
      <c r="E52" s="36" t="s">
        <v>92</v>
      </c>
    </row>
    <row r="53" spans="1:16" ht="12.75">
      <c r="A53" s="25" t="s">
        <v>44</v>
      </c>
      <c s="29" t="s">
        <v>93</v>
      </c>
      <c s="29" t="s">
        <v>94</v>
      </c>
      <c s="25" t="s">
        <v>46</v>
      </c>
      <c s="30" t="s">
        <v>95</v>
      </c>
      <c s="31" t="s">
        <v>48</v>
      </c>
      <c s="32">
        <v>1</v>
      </c>
      <c s="33">
        <v>0</v>
      </c>
      <c s="34">
        <f>ROUND(ROUND(H53,2)*ROUND(G53,3),2)</f>
      </c>
      <c r="O53">
        <f>(I53*21)/100</f>
      </c>
      <c t="s">
        <v>22</v>
      </c>
    </row>
    <row r="54" spans="1:5" ht="12.75">
      <c r="A54" s="35" t="s">
        <v>49</v>
      </c>
      <c r="E54" s="36" t="s">
        <v>96</v>
      </c>
    </row>
    <row r="55" spans="1:5" ht="12.75">
      <c r="A55" s="37" t="s">
        <v>51</v>
      </c>
      <c r="E55" s="38" t="s">
        <v>46</v>
      </c>
    </row>
    <row r="56" spans="1:5" ht="51">
      <c r="A56" t="s">
        <v>52</v>
      </c>
      <c r="E56" s="36" t="s">
        <v>97</v>
      </c>
    </row>
    <row r="57" spans="1:16" ht="12.75">
      <c r="A57" s="25" t="s">
        <v>44</v>
      </c>
      <c s="29" t="s">
        <v>98</v>
      </c>
      <c s="29" t="s">
        <v>99</v>
      </c>
      <c s="25" t="s">
        <v>46</v>
      </c>
      <c s="30" t="s">
        <v>100</v>
      </c>
      <c s="31" t="s">
        <v>48</v>
      </c>
      <c s="32">
        <v>1</v>
      </c>
      <c s="33">
        <v>0</v>
      </c>
      <c s="34">
        <f>ROUND(ROUND(H57,2)*ROUND(G57,3),2)</f>
      </c>
      <c r="O57">
        <f>(I57*21)/100</f>
      </c>
      <c t="s">
        <v>22</v>
      </c>
    </row>
    <row r="58" spans="1:5" ht="12.75">
      <c r="A58" s="35" t="s">
        <v>49</v>
      </c>
      <c r="E58" s="36" t="s">
        <v>101</v>
      </c>
    </row>
    <row r="59" spans="1:5" ht="12.75">
      <c r="A59" s="37" t="s">
        <v>51</v>
      </c>
      <c r="E59" s="38" t="s">
        <v>46</v>
      </c>
    </row>
    <row r="60" spans="1:5" ht="12.75">
      <c r="A60" t="s">
        <v>52</v>
      </c>
      <c r="E60" s="36" t="s">
        <v>102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103</v>
      </c>
      <c s="6"/>
      <c s="18" t="s">
        <v>104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54</v>
      </c>
      <c s="25" t="s">
        <v>105</v>
      </c>
      <c s="30" t="s">
        <v>56</v>
      </c>
      <c s="31" t="s">
        <v>57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51">
      <c r="A10" s="35" t="s">
        <v>49</v>
      </c>
      <c r="E10" s="36" t="s">
        <v>106</v>
      </c>
    </row>
    <row r="11" spans="1:5" ht="12.75">
      <c r="A11" s="37" t="s">
        <v>51</v>
      </c>
      <c r="E11" s="38" t="s">
        <v>46</v>
      </c>
    </row>
    <row r="12" spans="1:5" ht="12.75">
      <c r="A12" t="s">
        <v>52</v>
      </c>
      <c r="E12" s="36" t="s">
        <v>65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0+O8+O37+O102+O163+O188+O205+O238+O251+O264+O301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107</v>
      </c>
      <c s="39">
        <f>0+I8+I37+I102+I163+I188+I205+I238+I251+I264+I301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107</v>
      </c>
      <c s="6"/>
      <c s="18" t="s">
        <v>108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44</v>
      </c>
      <c s="29" t="s">
        <v>28</v>
      </c>
      <c s="29" t="s">
        <v>109</v>
      </c>
      <c s="25" t="s">
        <v>55</v>
      </c>
      <c s="30" t="s">
        <v>110</v>
      </c>
      <c s="31" t="s">
        <v>111</v>
      </c>
      <c s="32">
        <v>1727.156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.75">
      <c r="A10" s="35" t="s">
        <v>49</v>
      </c>
      <c r="E10" s="36" t="s">
        <v>112</v>
      </c>
    </row>
    <row r="11" spans="1:5" ht="12.75">
      <c r="A11" s="37" t="s">
        <v>51</v>
      </c>
      <c r="E11" s="38" t="s">
        <v>113</v>
      </c>
    </row>
    <row r="12" spans="1:5" ht="25.5">
      <c r="A12" t="s">
        <v>52</v>
      </c>
      <c r="E12" s="36" t="s">
        <v>114</v>
      </c>
    </row>
    <row r="13" spans="1:16" ht="12.75">
      <c r="A13" s="25" t="s">
        <v>44</v>
      </c>
      <c s="29" t="s">
        <v>22</v>
      </c>
      <c s="29" t="s">
        <v>109</v>
      </c>
      <c s="25" t="s">
        <v>60</v>
      </c>
      <c s="30" t="s">
        <v>110</v>
      </c>
      <c s="31" t="s">
        <v>111</v>
      </c>
      <c s="32">
        <v>7.744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115</v>
      </c>
    </row>
    <row r="15" spans="1:5" ht="12.75">
      <c r="A15" s="37" t="s">
        <v>51</v>
      </c>
      <c r="E15" s="38" t="s">
        <v>116</v>
      </c>
    </row>
    <row r="16" spans="1:5" ht="25.5">
      <c r="A16" t="s">
        <v>52</v>
      </c>
      <c r="E16" s="36" t="s">
        <v>114</v>
      </c>
    </row>
    <row r="17" spans="1:16" ht="12.75">
      <c r="A17" s="25" t="s">
        <v>44</v>
      </c>
      <c s="29" t="s">
        <v>21</v>
      </c>
      <c s="29" t="s">
        <v>109</v>
      </c>
      <c s="25" t="s">
        <v>105</v>
      </c>
      <c s="30" t="s">
        <v>110</v>
      </c>
      <c s="31" t="s">
        <v>111</v>
      </c>
      <c s="32">
        <v>186.56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12.75">
      <c r="A18" s="35" t="s">
        <v>49</v>
      </c>
      <c r="E18" s="36" t="s">
        <v>117</v>
      </c>
    </row>
    <row r="19" spans="1:5" ht="12.75">
      <c r="A19" s="37" t="s">
        <v>51</v>
      </c>
      <c r="E19" s="38" t="s">
        <v>118</v>
      </c>
    </row>
    <row r="20" spans="1:5" ht="25.5">
      <c r="A20" t="s">
        <v>52</v>
      </c>
      <c r="E20" s="36" t="s">
        <v>114</v>
      </c>
    </row>
    <row r="21" spans="1:16" ht="12.75">
      <c r="A21" s="25" t="s">
        <v>44</v>
      </c>
      <c s="29" t="s">
        <v>32</v>
      </c>
      <c s="29" t="s">
        <v>109</v>
      </c>
      <c s="25" t="s">
        <v>119</v>
      </c>
      <c s="30" t="s">
        <v>110</v>
      </c>
      <c s="31" t="s">
        <v>111</v>
      </c>
      <c s="32">
        <v>285.625</v>
      </c>
      <c s="33">
        <v>0</v>
      </c>
      <c s="34">
        <f>ROUND(ROUND(H21,2)*ROUND(G21,3),2)</f>
      </c>
      <c r="O21">
        <f>(I21*21)/100</f>
      </c>
      <c t="s">
        <v>22</v>
      </c>
    </row>
    <row r="22" spans="1:5" ht="12.75">
      <c r="A22" s="35" t="s">
        <v>49</v>
      </c>
      <c r="E22" s="36" t="s">
        <v>120</v>
      </c>
    </row>
    <row r="23" spans="1:5" ht="38.25">
      <c r="A23" s="37" t="s">
        <v>51</v>
      </c>
      <c r="E23" s="38" t="s">
        <v>121</v>
      </c>
    </row>
    <row r="24" spans="1:5" ht="25.5">
      <c r="A24" t="s">
        <v>52</v>
      </c>
      <c r="E24" s="36" t="s">
        <v>114</v>
      </c>
    </row>
    <row r="25" spans="1:16" ht="12.75">
      <c r="A25" s="25" t="s">
        <v>44</v>
      </c>
      <c s="29" t="s">
        <v>34</v>
      </c>
      <c s="29" t="s">
        <v>109</v>
      </c>
      <c s="25" t="s">
        <v>122</v>
      </c>
      <c s="30" t="s">
        <v>110</v>
      </c>
      <c s="31" t="s">
        <v>111</v>
      </c>
      <c s="32">
        <v>18.75</v>
      </c>
      <c s="33">
        <v>0</v>
      </c>
      <c s="34">
        <f>ROUND(ROUND(H25,2)*ROUND(G25,3),2)</f>
      </c>
      <c r="O25">
        <f>(I25*21)/100</f>
      </c>
      <c t="s">
        <v>22</v>
      </c>
    </row>
    <row r="26" spans="1:5" ht="12.75">
      <c r="A26" s="35" t="s">
        <v>49</v>
      </c>
      <c r="E26" s="36" t="s">
        <v>123</v>
      </c>
    </row>
    <row r="27" spans="1:5" ht="12.75">
      <c r="A27" s="37" t="s">
        <v>51</v>
      </c>
      <c r="E27" s="38" t="s">
        <v>124</v>
      </c>
    </row>
    <row r="28" spans="1:5" ht="51">
      <c r="A28" t="s">
        <v>52</v>
      </c>
      <c r="E28" s="36" t="s">
        <v>125</v>
      </c>
    </row>
    <row r="29" spans="1:16" ht="12.75">
      <c r="A29" s="25" t="s">
        <v>44</v>
      </c>
      <c s="29" t="s">
        <v>36</v>
      </c>
      <c s="29" t="s">
        <v>126</v>
      </c>
      <c s="25" t="s">
        <v>46</v>
      </c>
      <c s="30" t="s">
        <v>127</v>
      </c>
      <c s="31" t="s">
        <v>128</v>
      </c>
      <c s="32">
        <v>108.9</v>
      </c>
      <c s="33">
        <v>0</v>
      </c>
      <c s="34">
        <f>ROUND(ROUND(H29,2)*ROUND(G29,3),2)</f>
      </c>
      <c r="O29">
        <f>(I29*21)/100</f>
      </c>
      <c t="s">
        <v>22</v>
      </c>
    </row>
    <row r="30" spans="1:5" ht="12.75">
      <c r="A30" s="35" t="s">
        <v>49</v>
      </c>
      <c r="E30" s="36" t="s">
        <v>46</v>
      </c>
    </row>
    <row r="31" spans="1:5" ht="12.75">
      <c r="A31" s="37" t="s">
        <v>51</v>
      </c>
      <c r="E31" s="38" t="s">
        <v>129</v>
      </c>
    </row>
    <row r="32" spans="1:5" ht="25.5">
      <c r="A32" t="s">
        <v>52</v>
      </c>
      <c r="E32" s="36" t="s">
        <v>130</v>
      </c>
    </row>
    <row r="33" spans="1:16" ht="12.75">
      <c r="A33" s="25" t="s">
        <v>44</v>
      </c>
      <c s="29" t="s">
        <v>72</v>
      </c>
      <c s="29" t="s">
        <v>131</v>
      </c>
      <c s="25" t="s">
        <v>46</v>
      </c>
      <c s="30" t="s">
        <v>132</v>
      </c>
      <c s="31" t="s">
        <v>48</v>
      </c>
      <c s="32">
        <v>1</v>
      </c>
      <c s="33">
        <v>0</v>
      </c>
      <c s="34">
        <f>ROUND(ROUND(H33,2)*ROUND(G33,3),2)</f>
      </c>
      <c r="O33">
        <f>(I33*21)/100</f>
      </c>
      <c t="s">
        <v>22</v>
      </c>
    </row>
    <row r="34" spans="1:5" ht="38.25">
      <c r="A34" s="35" t="s">
        <v>49</v>
      </c>
      <c r="E34" s="36" t="s">
        <v>133</v>
      </c>
    </row>
    <row r="35" spans="1:5" ht="12.75">
      <c r="A35" s="37" t="s">
        <v>51</v>
      </c>
      <c r="E35" s="38" t="s">
        <v>46</v>
      </c>
    </row>
    <row r="36" spans="1:5" ht="12.75">
      <c r="A36" t="s">
        <v>52</v>
      </c>
      <c r="E36" s="36" t="s">
        <v>76</v>
      </c>
    </row>
    <row r="37" spans="1:18" ht="12.75" customHeight="1">
      <c r="A37" s="6" t="s">
        <v>42</v>
      </c>
      <c s="6"/>
      <c s="41" t="s">
        <v>28</v>
      </c>
      <c s="6"/>
      <c s="27" t="s">
        <v>134</v>
      </c>
      <c s="6"/>
      <c s="6"/>
      <c s="6"/>
      <c s="42">
        <f>0+Q37</f>
      </c>
      <c r="O37">
        <f>0+R37</f>
      </c>
      <c r="Q37">
        <f>0+I38+I42+I46+I50+I54+I58+I62+I66+I70+I74+I78+I82+I86+I90+I94+I98</f>
      </c>
      <c>
        <f>0+O38+O42+O46+O50+O54+O58+O62+O66+O70+O74+O78+O82+O86+O90+O94+O98</f>
      </c>
    </row>
    <row r="38" spans="1:16" ht="12.75">
      <c r="A38" s="25" t="s">
        <v>44</v>
      </c>
      <c s="29" t="s">
        <v>77</v>
      </c>
      <c s="29" t="s">
        <v>135</v>
      </c>
      <c s="25" t="s">
        <v>46</v>
      </c>
      <c s="30" t="s">
        <v>136</v>
      </c>
      <c s="31" t="s">
        <v>137</v>
      </c>
      <c s="32">
        <v>600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25.5">
      <c r="A39" s="35" t="s">
        <v>49</v>
      </c>
      <c r="E39" s="36" t="s">
        <v>138</v>
      </c>
    </row>
    <row r="40" spans="1:5" ht="25.5">
      <c r="A40" s="37" t="s">
        <v>51</v>
      </c>
      <c r="E40" s="38" t="s">
        <v>139</v>
      </c>
    </row>
    <row r="41" spans="1:5" ht="38.25">
      <c r="A41" t="s">
        <v>52</v>
      </c>
      <c r="E41" s="36" t="s">
        <v>140</v>
      </c>
    </row>
    <row r="42" spans="1:16" ht="12.75">
      <c r="A42" s="25" t="s">
        <v>44</v>
      </c>
      <c s="29" t="s">
        <v>39</v>
      </c>
      <c s="29" t="s">
        <v>141</v>
      </c>
      <c s="25" t="s">
        <v>46</v>
      </c>
      <c s="30" t="s">
        <v>142</v>
      </c>
      <c s="31" t="s">
        <v>128</v>
      </c>
      <c s="32">
        <v>3.52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25.5">
      <c r="A43" s="35" t="s">
        <v>49</v>
      </c>
      <c r="E43" s="36" t="s">
        <v>143</v>
      </c>
    </row>
    <row r="44" spans="1:5" ht="51">
      <c r="A44" s="37" t="s">
        <v>51</v>
      </c>
      <c r="E44" s="38" t="s">
        <v>144</v>
      </c>
    </row>
    <row r="45" spans="1:5" ht="89.25">
      <c r="A45" t="s">
        <v>52</v>
      </c>
      <c r="E45" s="36" t="s">
        <v>145</v>
      </c>
    </row>
    <row r="46" spans="1:16" ht="25.5">
      <c r="A46" s="25" t="s">
        <v>44</v>
      </c>
      <c s="29" t="s">
        <v>41</v>
      </c>
      <c s="29" t="s">
        <v>146</v>
      </c>
      <c s="25" t="s">
        <v>46</v>
      </c>
      <c s="30" t="s">
        <v>147</v>
      </c>
      <c s="31" t="s">
        <v>128</v>
      </c>
      <c s="32">
        <v>84.8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25.5">
      <c r="A47" s="35" t="s">
        <v>49</v>
      </c>
      <c r="E47" s="36" t="s">
        <v>148</v>
      </c>
    </row>
    <row r="48" spans="1:5" ht="51">
      <c r="A48" s="37" t="s">
        <v>51</v>
      </c>
      <c r="E48" s="38" t="s">
        <v>149</v>
      </c>
    </row>
    <row r="49" spans="1:5" ht="89.25">
      <c r="A49" t="s">
        <v>52</v>
      </c>
      <c r="E49" s="36" t="s">
        <v>145</v>
      </c>
    </row>
    <row r="50" spans="1:16" ht="12.75">
      <c r="A50" s="25" t="s">
        <v>44</v>
      </c>
      <c s="29" t="s">
        <v>88</v>
      </c>
      <c s="29" t="s">
        <v>150</v>
      </c>
      <c s="25" t="s">
        <v>46</v>
      </c>
      <c s="30" t="s">
        <v>151</v>
      </c>
      <c s="31" t="s">
        <v>128</v>
      </c>
      <c s="32">
        <v>36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25.5">
      <c r="A51" s="35" t="s">
        <v>49</v>
      </c>
      <c r="E51" s="36" t="s">
        <v>152</v>
      </c>
    </row>
    <row r="52" spans="1:5" ht="25.5">
      <c r="A52" s="37" t="s">
        <v>51</v>
      </c>
      <c r="E52" s="38" t="s">
        <v>153</v>
      </c>
    </row>
    <row r="53" spans="1:5" ht="89.25">
      <c r="A53" t="s">
        <v>52</v>
      </c>
      <c r="E53" s="36" t="s">
        <v>145</v>
      </c>
    </row>
    <row r="54" spans="1:16" ht="12.75">
      <c r="A54" s="25" t="s">
        <v>44</v>
      </c>
      <c s="29" t="s">
        <v>93</v>
      </c>
      <c s="29" t="s">
        <v>154</v>
      </c>
      <c s="25" t="s">
        <v>46</v>
      </c>
      <c s="30" t="s">
        <v>155</v>
      </c>
      <c s="31" t="s">
        <v>156</v>
      </c>
      <c s="32">
        <v>170.82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12.75">
      <c r="A55" s="35" t="s">
        <v>49</v>
      </c>
      <c r="E55" s="36" t="s">
        <v>46</v>
      </c>
    </row>
    <row r="56" spans="1:5" ht="89.25">
      <c r="A56" s="37" t="s">
        <v>51</v>
      </c>
      <c r="E56" s="38" t="s">
        <v>157</v>
      </c>
    </row>
    <row r="57" spans="1:5" ht="25.5">
      <c r="A57" t="s">
        <v>52</v>
      </c>
      <c r="E57" s="36" t="s">
        <v>158</v>
      </c>
    </row>
    <row r="58" spans="1:16" ht="12.75">
      <c r="A58" s="25" t="s">
        <v>44</v>
      </c>
      <c s="29" t="s">
        <v>98</v>
      </c>
      <c s="29" t="s">
        <v>159</v>
      </c>
      <c s="25" t="s">
        <v>46</v>
      </c>
      <c s="30" t="s">
        <v>160</v>
      </c>
      <c s="31" t="s">
        <v>128</v>
      </c>
      <c s="32">
        <v>108.9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46</v>
      </c>
    </row>
    <row r="60" spans="1:5" ht="25.5">
      <c r="A60" s="37" t="s">
        <v>51</v>
      </c>
      <c r="E60" s="38" t="s">
        <v>161</v>
      </c>
    </row>
    <row r="61" spans="1:5" ht="306">
      <c r="A61" t="s">
        <v>52</v>
      </c>
      <c r="E61" s="36" t="s">
        <v>162</v>
      </c>
    </row>
    <row r="62" spans="1:16" ht="12.75">
      <c r="A62" s="25" t="s">
        <v>44</v>
      </c>
      <c s="29" t="s">
        <v>163</v>
      </c>
      <c s="29" t="s">
        <v>164</v>
      </c>
      <c s="25" t="s">
        <v>46</v>
      </c>
      <c s="30" t="s">
        <v>165</v>
      </c>
      <c s="31" t="s">
        <v>128</v>
      </c>
      <c s="32">
        <v>287.175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25.5">
      <c r="A63" s="35" t="s">
        <v>49</v>
      </c>
      <c r="E63" s="36" t="s">
        <v>166</v>
      </c>
    </row>
    <row r="64" spans="1:5" ht="89.25">
      <c r="A64" s="37" t="s">
        <v>51</v>
      </c>
      <c r="E64" s="38" t="s">
        <v>167</v>
      </c>
    </row>
    <row r="65" spans="1:5" ht="344.25">
      <c r="A65" t="s">
        <v>52</v>
      </c>
      <c r="E65" s="36" t="s">
        <v>168</v>
      </c>
    </row>
    <row r="66" spans="1:16" ht="12.75">
      <c r="A66" s="25" t="s">
        <v>44</v>
      </c>
      <c s="29" t="s">
        <v>169</v>
      </c>
      <c s="29" t="s">
        <v>170</v>
      </c>
      <c s="25" t="s">
        <v>46</v>
      </c>
      <c s="30" t="s">
        <v>171</v>
      </c>
      <c s="31" t="s">
        <v>128</v>
      </c>
      <c s="32">
        <v>123.075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25.5">
      <c r="A67" s="35" t="s">
        <v>49</v>
      </c>
      <c r="E67" s="36" t="s">
        <v>166</v>
      </c>
    </row>
    <row r="68" spans="1:5" ht="89.25">
      <c r="A68" s="37" t="s">
        <v>51</v>
      </c>
      <c r="E68" s="38" t="s">
        <v>172</v>
      </c>
    </row>
    <row r="69" spans="1:5" ht="344.25">
      <c r="A69" t="s">
        <v>52</v>
      </c>
      <c r="E69" s="36" t="s">
        <v>168</v>
      </c>
    </row>
    <row r="70" spans="1:16" ht="12.75">
      <c r="A70" s="25" t="s">
        <v>44</v>
      </c>
      <c s="29" t="s">
        <v>173</v>
      </c>
      <c s="29" t="s">
        <v>174</v>
      </c>
      <c s="25" t="s">
        <v>46</v>
      </c>
      <c s="30" t="s">
        <v>175</v>
      </c>
      <c s="31" t="s">
        <v>128</v>
      </c>
      <c s="32">
        <v>959.531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12.75">
      <c r="A71" s="35" t="s">
        <v>49</v>
      </c>
      <c r="E71" s="36" t="s">
        <v>46</v>
      </c>
    </row>
    <row r="72" spans="1:5" ht="89.25">
      <c r="A72" s="37" t="s">
        <v>51</v>
      </c>
      <c r="E72" s="38" t="s">
        <v>176</v>
      </c>
    </row>
    <row r="73" spans="1:5" ht="191.25">
      <c r="A73" t="s">
        <v>52</v>
      </c>
      <c r="E73" s="36" t="s">
        <v>177</v>
      </c>
    </row>
    <row r="74" spans="1:16" ht="12.75">
      <c r="A74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128</v>
      </c>
      <c s="32">
        <v>79.2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12.75">
      <c r="A75" s="35" t="s">
        <v>49</v>
      </c>
      <c r="E75" s="36" t="s">
        <v>181</v>
      </c>
    </row>
    <row r="76" spans="1:5" ht="63.75">
      <c r="A76" s="37" t="s">
        <v>51</v>
      </c>
      <c r="E76" s="38" t="s">
        <v>182</v>
      </c>
    </row>
    <row r="77" spans="1:5" ht="229.5">
      <c r="A77" t="s">
        <v>52</v>
      </c>
      <c r="E77" s="36" t="s">
        <v>183</v>
      </c>
    </row>
    <row r="78" spans="1:16" ht="12.75">
      <c r="A78" s="25" t="s">
        <v>44</v>
      </c>
      <c s="29" t="s">
        <v>184</v>
      </c>
      <c s="29" t="s">
        <v>185</v>
      </c>
      <c s="25" t="s">
        <v>55</v>
      </c>
      <c s="30" t="s">
        <v>186</v>
      </c>
      <c s="31" t="s">
        <v>128</v>
      </c>
      <c s="32">
        <v>158.6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181</v>
      </c>
    </row>
    <row r="80" spans="1:5" ht="76.5">
      <c r="A80" s="37" t="s">
        <v>51</v>
      </c>
      <c r="E80" s="38" t="s">
        <v>187</v>
      </c>
    </row>
    <row r="81" spans="1:5" ht="293.25">
      <c r="A81" t="s">
        <v>52</v>
      </c>
      <c r="E81" s="36" t="s">
        <v>188</v>
      </c>
    </row>
    <row r="82" spans="1:16" ht="12.75">
      <c r="A82" s="25" t="s">
        <v>44</v>
      </c>
      <c s="29" t="s">
        <v>189</v>
      </c>
      <c s="29" t="s">
        <v>185</v>
      </c>
      <c s="25" t="s">
        <v>60</v>
      </c>
      <c s="30" t="s">
        <v>186</v>
      </c>
      <c s="31" t="s">
        <v>128</v>
      </c>
      <c s="32">
        <v>33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12.75">
      <c r="A83" s="35" t="s">
        <v>49</v>
      </c>
      <c r="E83" s="36" t="s">
        <v>190</v>
      </c>
    </row>
    <row r="84" spans="1:5" ht="76.5">
      <c r="A84" s="37" t="s">
        <v>51</v>
      </c>
      <c r="E84" s="38" t="s">
        <v>191</v>
      </c>
    </row>
    <row r="85" spans="1:5" ht="280.5">
      <c r="A85" t="s">
        <v>52</v>
      </c>
      <c r="E85" s="36" t="s">
        <v>192</v>
      </c>
    </row>
    <row r="86" spans="1:16" ht="12.75">
      <c r="A86" s="25" t="s">
        <v>44</v>
      </c>
      <c s="29" t="s">
        <v>193</v>
      </c>
      <c s="29" t="s">
        <v>185</v>
      </c>
      <c s="25" t="s">
        <v>105</v>
      </c>
      <c s="30" t="s">
        <v>186</v>
      </c>
      <c s="31" t="s">
        <v>128</v>
      </c>
      <c s="32">
        <v>46.2</v>
      </c>
      <c s="33">
        <v>0</v>
      </c>
      <c s="34">
        <f>ROUND(ROUND(H86,2)*ROUND(G86,3),2)</f>
      </c>
      <c r="O86">
        <f>(I86*21)/100</f>
      </c>
      <c t="s">
        <v>22</v>
      </c>
    </row>
    <row r="87" spans="1:5" ht="12.75">
      <c r="A87" s="35" t="s">
        <v>49</v>
      </c>
      <c r="E87" s="36" t="s">
        <v>194</v>
      </c>
    </row>
    <row r="88" spans="1:5" ht="25.5">
      <c r="A88" s="37" t="s">
        <v>51</v>
      </c>
      <c r="E88" s="38" t="s">
        <v>195</v>
      </c>
    </row>
    <row r="89" spans="1:5" ht="293.25">
      <c r="A89" t="s">
        <v>52</v>
      </c>
      <c r="E89" s="36" t="s">
        <v>188</v>
      </c>
    </row>
    <row r="90" spans="1:16" ht="12.75">
      <c r="A90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128</v>
      </c>
      <c s="32">
        <v>108.9</v>
      </c>
      <c s="33">
        <v>0</v>
      </c>
      <c s="34">
        <f>ROUND(ROUND(H90,2)*ROUND(G90,3),2)</f>
      </c>
      <c r="O90">
        <f>(I90*21)/100</f>
      </c>
      <c t="s">
        <v>22</v>
      </c>
    </row>
    <row r="91" spans="1:5" ht="12.75">
      <c r="A91" s="35" t="s">
        <v>49</v>
      </c>
      <c r="E91" s="36" t="s">
        <v>199</v>
      </c>
    </row>
    <row r="92" spans="1:5" ht="25.5">
      <c r="A92" s="37" t="s">
        <v>51</v>
      </c>
      <c r="E92" s="38" t="s">
        <v>200</v>
      </c>
    </row>
    <row r="93" spans="1:5" ht="63.75">
      <c r="A93" t="s">
        <v>52</v>
      </c>
      <c r="E93" s="36" t="s">
        <v>201</v>
      </c>
    </row>
    <row r="94" spans="1:16" ht="12.75">
      <c r="A94" s="25" t="s">
        <v>44</v>
      </c>
      <c s="29" t="s">
        <v>202</v>
      </c>
      <c s="29" t="s">
        <v>203</v>
      </c>
      <c s="25" t="s">
        <v>46</v>
      </c>
      <c s="30" t="s">
        <v>204</v>
      </c>
      <c s="31" t="s">
        <v>137</v>
      </c>
      <c s="32">
        <v>726</v>
      </c>
      <c s="33">
        <v>0</v>
      </c>
      <c s="34">
        <f>ROUND(ROUND(H94,2)*ROUND(G94,3),2)</f>
      </c>
      <c r="O94">
        <f>(I94*21)/100</f>
      </c>
      <c t="s">
        <v>22</v>
      </c>
    </row>
    <row r="95" spans="1:5" ht="12.75">
      <c r="A95" s="35" t="s">
        <v>49</v>
      </c>
      <c r="E95" s="36" t="s">
        <v>46</v>
      </c>
    </row>
    <row r="96" spans="1:5" ht="25.5">
      <c r="A96" s="37" t="s">
        <v>51</v>
      </c>
      <c r="E96" s="38" t="s">
        <v>205</v>
      </c>
    </row>
    <row r="97" spans="1:5" ht="25.5">
      <c r="A97" t="s">
        <v>52</v>
      </c>
      <c r="E97" s="36" t="s">
        <v>206</v>
      </c>
    </row>
    <row r="98" spans="1:16" ht="12.75">
      <c r="A98" s="25" t="s">
        <v>44</v>
      </c>
      <c s="29" t="s">
        <v>207</v>
      </c>
      <c s="29" t="s">
        <v>208</v>
      </c>
      <c s="25" t="s">
        <v>46</v>
      </c>
      <c s="30" t="s">
        <v>209</v>
      </c>
      <c s="31" t="s">
        <v>137</v>
      </c>
      <c s="32">
        <v>726</v>
      </c>
      <c s="33">
        <v>0</v>
      </c>
      <c s="34">
        <f>ROUND(ROUND(H98,2)*ROUND(G98,3),2)</f>
      </c>
      <c r="O98">
        <f>(I98*21)/100</f>
      </c>
      <c t="s">
        <v>22</v>
      </c>
    </row>
    <row r="99" spans="1:5" ht="12.75">
      <c r="A99" s="35" t="s">
        <v>49</v>
      </c>
      <c r="E99" s="36" t="s">
        <v>210</v>
      </c>
    </row>
    <row r="100" spans="1:5" ht="25.5">
      <c r="A100" s="37" t="s">
        <v>51</v>
      </c>
      <c r="E100" s="38" t="s">
        <v>205</v>
      </c>
    </row>
    <row r="101" spans="1:5" ht="63.75">
      <c r="A101" t="s">
        <v>52</v>
      </c>
      <c r="E101" s="36" t="s">
        <v>211</v>
      </c>
    </row>
    <row r="102" spans="1:18" ht="12.75" customHeight="1">
      <c r="A102" s="6" t="s">
        <v>42</v>
      </c>
      <c s="6"/>
      <c s="41" t="s">
        <v>22</v>
      </c>
      <c s="6"/>
      <c s="27" t="s">
        <v>212</v>
      </c>
      <c s="6"/>
      <c s="6"/>
      <c s="6"/>
      <c s="42">
        <f>0+Q102</f>
      </c>
      <c r="O102">
        <f>0+R102</f>
      </c>
      <c r="Q102">
        <f>0+I103+I107+I111+I115+I119+I123+I127+I131+I135+I139+I143+I147+I151+I155+I159</f>
      </c>
      <c>
        <f>0+O103+O107+O111+O115+O119+O123+O127+O131+O135+O139+O143+O147+O151+O155+O159</f>
      </c>
    </row>
    <row r="103" spans="1:16" ht="12.75">
      <c r="A103" s="25" t="s">
        <v>44</v>
      </c>
      <c s="29" t="s">
        <v>213</v>
      </c>
      <c s="29" t="s">
        <v>214</v>
      </c>
      <c s="25" t="s">
        <v>46</v>
      </c>
      <c s="30" t="s">
        <v>215</v>
      </c>
      <c s="31" t="s">
        <v>128</v>
      </c>
      <c s="32">
        <v>4.14</v>
      </c>
      <c s="33">
        <v>0</v>
      </c>
      <c s="34">
        <f>ROUND(ROUND(H103,2)*ROUND(G103,3),2)</f>
      </c>
      <c r="O103">
        <f>(I103*21)/100</f>
      </c>
      <c t="s">
        <v>22</v>
      </c>
    </row>
    <row r="104" spans="1:5" ht="12.75">
      <c r="A104" s="35" t="s">
        <v>49</v>
      </c>
      <c r="E104" s="36" t="s">
        <v>46</v>
      </c>
    </row>
    <row r="105" spans="1:5" ht="12.75">
      <c r="A105" s="37" t="s">
        <v>51</v>
      </c>
      <c r="E105" s="38" t="s">
        <v>216</v>
      </c>
    </row>
    <row r="106" spans="1:5" ht="51">
      <c r="A106" t="s">
        <v>52</v>
      </c>
      <c r="E106" s="36" t="s">
        <v>217</v>
      </c>
    </row>
    <row r="107" spans="1:16" ht="12.75">
      <c r="A107" s="25" t="s">
        <v>44</v>
      </c>
      <c s="29" t="s">
        <v>218</v>
      </c>
      <c s="29" t="s">
        <v>219</v>
      </c>
      <c s="25" t="s">
        <v>46</v>
      </c>
      <c s="30" t="s">
        <v>220</v>
      </c>
      <c s="31" t="s">
        <v>111</v>
      </c>
      <c s="32">
        <v>4.682</v>
      </c>
      <c s="33">
        <v>0</v>
      </c>
      <c s="34">
        <f>ROUND(ROUND(H107,2)*ROUND(G107,3),2)</f>
      </c>
      <c r="O107">
        <f>(I107*21)/100</f>
      </c>
      <c t="s">
        <v>22</v>
      </c>
    </row>
    <row r="108" spans="1:5" ht="12.75">
      <c r="A108" s="35" t="s">
        <v>49</v>
      </c>
      <c r="E108" s="36" t="s">
        <v>221</v>
      </c>
    </row>
    <row r="109" spans="1:5" ht="38.25">
      <c r="A109" s="37" t="s">
        <v>51</v>
      </c>
      <c r="E109" s="38" t="s">
        <v>222</v>
      </c>
    </row>
    <row r="110" spans="1:5" ht="102">
      <c r="A110" t="s">
        <v>52</v>
      </c>
      <c r="E110" s="36" t="s">
        <v>223</v>
      </c>
    </row>
    <row r="111" spans="1:16" ht="12.75">
      <c r="A111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128</v>
      </c>
      <c s="32">
        <v>3.744</v>
      </c>
      <c s="33">
        <v>0</v>
      </c>
      <c s="34">
        <f>ROUND(ROUND(H111,2)*ROUND(G111,3),2)</f>
      </c>
      <c r="O111">
        <f>(I111*21)/100</f>
      </c>
      <c t="s">
        <v>22</v>
      </c>
    </row>
    <row r="112" spans="1:5" ht="12.75">
      <c r="A112" s="35" t="s">
        <v>49</v>
      </c>
      <c r="E112" s="36" t="s">
        <v>227</v>
      </c>
    </row>
    <row r="113" spans="1:5" ht="12.75">
      <c r="A113" s="37" t="s">
        <v>51</v>
      </c>
      <c r="E113" s="38" t="s">
        <v>228</v>
      </c>
    </row>
    <row r="114" spans="1:5" ht="76.5">
      <c r="A114" t="s">
        <v>52</v>
      </c>
      <c r="E114" s="36" t="s">
        <v>229</v>
      </c>
    </row>
    <row r="115" spans="1:16" ht="12.75">
      <c r="A115" s="25" t="s">
        <v>44</v>
      </c>
      <c s="29" t="s">
        <v>230</v>
      </c>
      <c s="29" t="s">
        <v>231</v>
      </c>
      <c s="25" t="s">
        <v>46</v>
      </c>
      <c s="30" t="s">
        <v>232</v>
      </c>
      <c s="31" t="s">
        <v>156</v>
      </c>
      <c s="32">
        <v>837</v>
      </c>
      <c s="33">
        <v>0</v>
      </c>
      <c s="34">
        <f>ROUND(ROUND(H115,2)*ROUND(G115,3),2)</f>
      </c>
      <c r="O115">
        <f>(I115*21)/100</f>
      </c>
      <c t="s">
        <v>22</v>
      </c>
    </row>
    <row r="116" spans="1:5" ht="51">
      <c r="A116" s="35" t="s">
        <v>49</v>
      </c>
      <c r="E116" s="36" t="s">
        <v>233</v>
      </c>
    </row>
    <row r="117" spans="1:5" ht="63.75">
      <c r="A117" s="37" t="s">
        <v>51</v>
      </c>
      <c r="E117" s="38" t="s">
        <v>234</v>
      </c>
    </row>
    <row r="118" spans="1:5" ht="102">
      <c r="A118" t="s">
        <v>52</v>
      </c>
      <c r="E118" s="36" t="s">
        <v>235</v>
      </c>
    </row>
    <row r="119" spans="1:16" ht="12.75">
      <c r="A119" s="25" t="s">
        <v>44</v>
      </c>
      <c s="29" t="s">
        <v>236</v>
      </c>
      <c s="29" t="s">
        <v>237</v>
      </c>
      <c s="25" t="s">
        <v>46</v>
      </c>
      <c s="30" t="s">
        <v>238</v>
      </c>
      <c s="31" t="s">
        <v>239</v>
      </c>
      <c s="32">
        <v>25</v>
      </c>
      <c s="33">
        <v>0</v>
      </c>
      <c s="34">
        <f>ROUND(ROUND(H119,2)*ROUND(G119,3),2)</f>
      </c>
      <c r="O119">
        <f>(I119*21)/100</f>
      </c>
      <c t="s">
        <v>22</v>
      </c>
    </row>
    <row r="120" spans="1:5" ht="25.5">
      <c r="A120" s="35" t="s">
        <v>49</v>
      </c>
      <c r="E120" s="36" t="s">
        <v>240</v>
      </c>
    </row>
    <row r="121" spans="1:5" ht="12.75">
      <c r="A121" s="37" t="s">
        <v>51</v>
      </c>
      <c r="E121" s="38" t="s">
        <v>241</v>
      </c>
    </row>
    <row r="122" spans="1:5" ht="51">
      <c r="A122" t="s">
        <v>52</v>
      </c>
      <c r="E122" s="36" t="s">
        <v>242</v>
      </c>
    </row>
    <row r="123" spans="1:16" ht="25.5">
      <c r="A123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156</v>
      </c>
      <c s="32">
        <v>91</v>
      </c>
      <c s="33">
        <v>0</v>
      </c>
      <c s="34">
        <f>ROUND(ROUND(H123,2)*ROUND(G123,3),2)</f>
      </c>
      <c r="O123">
        <f>(I123*21)/100</f>
      </c>
      <c t="s">
        <v>22</v>
      </c>
    </row>
    <row r="124" spans="1:5" ht="25.5">
      <c r="A124" s="35" t="s">
        <v>49</v>
      </c>
      <c r="E124" s="36" t="s">
        <v>246</v>
      </c>
    </row>
    <row r="125" spans="1:5" ht="12.75">
      <c r="A125" s="37" t="s">
        <v>51</v>
      </c>
      <c r="E125" s="38" t="s">
        <v>247</v>
      </c>
    </row>
    <row r="126" spans="1:5" ht="89.25">
      <c r="A126" t="s">
        <v>52</v>
      </c>
      <c r="E126" s="36" t="s">
        <v>248</v>
      </c>
    </row>
    <row r="127" spans="1:16" ht="25.5">
      <c r="A127" s="25" t="s">
        <v>44</v>
      </c>
      <c s="29" t="s">
        <v>249</v>
      </c>
      <c s="29" t="s">
        <v>250</v>
      </c>
      <c s="25" t="s">
        <v>46</v>
      </c>
      <c s="30" t="s">
        <v>251</v>
      </c>
      <c s="31" t="s">
        <v>156</v>
      </c>
      <c s="32">
        <v>26</v>
      </c>
      <c s="33">
        <v>0</v>
      </c>
      <c s="34">
        <f>ROUND(ROUND(H127,2)*ROUND(G127,3),2)</f>
      </c>
      <c r="O127">
        <f>(I127*21)/100</f>
      </c>
      <c t="s">
        <v>22</v>
      </c>
    </row>
    <row r="128" spans="1:5" ht="25.5">
      <c r="A128" s="35" t="s">
        <v>49</v>
      </c>
      <c r="E128" s="36" t="s">
        <v>246</v>
      </c>
    </row>
    <row r="129" spans="1:5" ht="12.75">
      <c r="A129" s="37" t="s">
        <v>51</v>
      </c>
      <c r="E129" s="38" t="s">
        <v>252</v>
      </c>
    </row>
    <row r="130" spans="1:5" ht="89.25">
      <c r="A130" t="s">
        <v>52</v>
      </c>
      <c r="E130" s="36" t="s">
        <v>248</v>
      </c>
    </row>
    <row r="131" spans="1:16" ht="12.75">
      <c r="A131" s="25" t="s">
        <v>44</v>
      </c>
      <c s="29" t="s">
        <v>253</v>
      </c>
      <c s="29" t="s">
        <v>254</v>
      </c>
      <c s="25" t="s">
        <v>46</v>
      </c>
      <c s="30" t="s">
        <v>255</v>
      </c>
      <c s="31" t="s">
        <v>156</v>
      </c>
      <c s="32">
        <v>100</v>
      </c>
      <c s="33">
        <v>0</v>
      </c>
      <c s="34">
        <f>ROUND(ROUND(H131,2)*ROUND(G131,3),2)</f>
      </c>
      <c r="O131">
        <f>(I131*21)/100</f>
      </c>
      <c t="s">
        <v>22</v>
      </c>
    </row>
    <row r="132" spans="1:5" ht="12.75">
      <c r="A132" s="35" t="s">
        <v>49</v>
      </c>
      <c r="E132" s="36" t="s">
        <v>256</v>
      </c>
    </row>
    <row r="133" spans="1:5" ht="25.5">
      <c r="A133" s="37" t="s">
        <v>51</v>
      </c>
      <c r="E133" s="38" t="s">
        <v>257</v>
      </c>
    </row>
    <row r="134" spans="1:5" ht="63.75">
      <c r="A134" t="s">
        <v>52</v>
      </c>
      <c r="E134" s="36" t="s">
        <v>258</v>
      </c>
    </row>
    <row r="135" spans="1:16" ht="12.75">
      <c r="A135" s="25" t="s">
        <v>44</v>
      </c>
      <c s="29" t="s">
        <v>259</v>
      </c>
      <c s="29" t="s">
        <v>260</v>
      </c>
      <c s="25" t="s">
        <v>46</v>
      </c>
      <c s="30" t="s">
        <v>261</v>
      </c>
      <c s="31" t="s">
        <v>156</v>
      </c>
      <c s="32">
        <v>800</v>
      </c>
      <c s="33">
        <v>0</v>
      </c>
      <c s="34">
        <f>ROUND(ROUND(H135,2)*ROUND(G135,3),2)</f>
      </c>
      <c r="O135">
        <f>(I135*21)/100</f>
      </c>
      <c t="s">
        <v>22</v>
      </c>
    </row>
    <row r="136" spans="1:5" ht="12.75">
      <c r="A136" s="35" t="s">
        <v>49</v>
      </c>
      <c r="E136" s="36" t="s">
        <v>262</v>
      </c>
    </row>
    <row r="137" spans="1:5" ht="76.5">
      <c r="A137" s="37" t="s">
        <v>51</v>
      </c>
      <c r="E137" s="38" t="s">
        <v>263</v>
      </c>
    </row>
    <row r="138" spans="1:5" ht="89.25">
      <c r="A138" t="s">
        <v>52</v>
      </c>
      <c r="E138" s="36" t="s">
        <v>248</v>
      </c>
    </row>
    <row r="139" spans="1:16" ht="12.75">
      <c r="A139" s="25" t="s">
        <v>44</v>
      </c>
      <c s="29" t="s">
        <v>264</v>
      </c>
      <c s="29" t="s">
        <v>265</v>
      </c>
      <c s="25" t="s">
        <v>46</v>
      </c>
      <c s="30" t="s">
        <v>266</v>
      </c>
      <c s="31" t="s">
        <v>156</v>
      </c>
      <c s="32">
        <v>150</v>
      </c>
      <c s="33">
        <v>0</v>
      </c>
      <c s="34">
        <f>ROUND(ROUND(H139,2)*ROUND(G139,3),2)</f>
      </c>
      <c r="O139">
        <f>(I139*21)/100</f>
      </c>
      <c t="s">
        <v>22</v>
      </c>
    </row>
    <row r="140" spans="1:5" ht="25.5">
      <c r="A140" s="35" t="s">
        <v>49</v>
      </c>
      <c r="E140" s="36" t="s">
        <v>267</v>
      </c>
    </row>
    <row r="141" spans="1:5" ht="25.5">
      <c r="A141" s="37" t="s">
        <v>51</v>
      </c>
      <c r="E141" s="38" t="s">
        <v>268</v>
      </c>
    </row>
    <row r="142" spans="1:5" ht="216.75">
      <c r="A142" t="s">
        <v>52</v>
      </c>
      <c r="E142" s="36" t="s">
        <v>269</v>
      </c>
    </row>
    <row r="143" spans="1:16" ht="12.75">
      <c r="A143" s="25" t="s">
        <v>44</v>
      </c>
      <c s="29" t="s">
        <v>270</v>
      </c>
      <c s="29" t="s">
        <v>271</v>
      </c>
      <c s="25" t="s">
        <v>46</v>
      </c>
      <c s="30" t="s">
        <v>272</v>
      </c>
      <c s="31" t="s">
        <v>128</v>
      </c>
      <c s="32">
        <v>61.5</v>
      </c>
      <c s="33">
        <v>0</v>
      </c>
      <c s="34">
        <f>ROUND(ROUND(H143,2)*ROUND(G143,3),2)</f>
      </c>
      <c r="O143">
        <f>(I143*21)/100</f>
      </c>
      <c t="s">
        <v>22</v>
      </c>
    </row>
    <row r="144" spans="1:5" ht="12.75">
      <c r="A144" s="35" t="s">
        <v>49</v>
      </c>
      <c r="E144" s="36" t="s">
        <v>273</v>
      </c>
    </row>
    <row r="145" spans="1:5" ht="12.75">
      <c r="A145" s="37" t="s">
        <v>51</v>
      </c>
      <c r="E145" s="38" t="s">
        <v>274</v>
      </c>
    </row>
    <row r="146" spans="1:5" ht="369.75">
      <c r="A146" t="s">
        <v>52</v>
      </c>
      <c r="E146" s="36" t="s">
        <v>275</v>
      </c>
    </row>
    <row r="147" spans="1:16" ht="12.75">
      <c r="A147" s="25" t="s">
        <v>44</v>
      </c>
      <c s="29" t="s">
        <v>276</v>
      </c>
      <c s="29" t="s">
        <v>277</v>
      </c>
      <c s="25" t="s">
        <v>46</v>
      </c>
      <c s="30" t="s">
        <v>278</v>
      </c>
      <c s="31" t="s">
        <v>111</v>
      </c>
      <c s="32">
        <v>12.069</v>
      </c>
      <c s="33">
        <v>0</v>
      </c>
      <c s="34">
        <f>ROUND(ROUND(H147,2)*ROUND(G147,3),2)</f>
      </c>
      <c r="O147">
        <f>(I147*21)/100</f>
      </c>
      <c t="s">
        <v>22</v>
      </c>
    </row>
    <row r="148" spans="1:5" ht="12.75">
      <c r="A148" s="35" t="s">
        <v>49</v>
      </c>
      <c r="E148" s="36" t="s">
        <v>279</v>
      </c>
    </row>
    <row r="149" spans="1:5" ht="12.75">
      <c r="A149" s="37" t="s">
        <v>51</v>
      </c>
      <c r="E149" s="38" t="s">
        <v>280</v>
      </c>
    </row>
    <row r="150" spans="1:5" ht="267.75">
      <c r="A150" t="s">
        <v>52</v>
      </c>
      <c r="E150" s="36" t="s">
        <v>281</v>
      </c>
    </row>
    <row r="151" spans="1:16" ht="12.75">
      <c r="A151" s="25" t="s">
        <v>44</v>
      </c>
      <c s="29" t="s">
        <v>282</v>
      </c>
      <c s="29" t="s">
        <v>283</v>
      </c>
      <c s="25" t="s">
        <v>46</v>
      </c>
      <c s="30" t="s">
        <v>284</v>
      </c>
      <c s="31" t="s">
        <v>239</v>
      </c>
      <c s="32">
        <v>13</v>
      </c>
      <c s="33">
        <v>0</v>
      </c>
      <c s="34">
        <f>ROUND(ROUND(H151,2)*ROUND(G151,3),2)</f>
      </c>
      <c r="O151">
        <f>(I151*21)/100</f>
      </c>
      <c t="s">
        <v>22</v>
      </c>
    </row>
    <row r="152" spans="1:5" ht="12.75">
      <c r="A152" s="35" t="s">
        <v>49</v>
      </c>
      <c r="E152" s="36" t="s">
        <v>285</v>
      </c>
    </row>
    <row r="153" spans="1:5" ht="12.75">
      <c r="A153" s="37" t="s">
        <v>51</v>
      </c>
      <c r="E153" s="38" t="s">
        <v>286</v>
      </c>
    </row>
    <row r="154" spans="1:5" ht="63.75">
      <c r="A154" t="s">
        <v>52</v>
      </c>
      <c r="E154" s="36" t="s">
        <v>287</v>
      </c>
    </row>
    <row r="155" spans="1:16" ht="12.75">
      <c r="A155" s="25" t="s">
        <v>44</v>
      </c>
      <c s="29" t="s">
        <v>288</v>
      </c>
      <c s="29" t="s">
        <v>289</v>
      </c>
      <c s="25" t="s">
        <v>46</v>
      </c>
      <c s="30" t="s">
        <v>290</v>
      </c>
      <c s="31" t="s">
        <v>137</v>
      </c>
      <c s="32">
        <v>350</v>
      </c>
      <c s="33">
        <v>0</v>
      </c>
      <c s="34">
        <f>ROUND(ROUND(H155,2)*ROUND(G155,3),2)</f>
      </c>
      <c r="O155">
        <f>(I155*21)/100</f>
      </c>
      <c t="s">
        <v>22</v>
      </c>
    </row>
    <row r="156" spans="1:5" ht="12.75">
      <c r="A156" s="35" t="s">
        <v>49</v>
      </c>
      <c r="E156" s="36" t="s">
        <v>291</v>
      </c>
    </row>
    <row r="157" spans="1:5" ht="25.5">
      <c r="A157" s="37" t="s">
        <v>51</v>
      </c>
      <c r="E157" s="38" t="s">
        <v>292</v>
      </c>
    </row>
    <row r="158" spans="1:5" ht="102">
      <c r="A158" t="s">
        <v>52</v>
      </c>
      <c r="E158" s="36" t="s">
        <v>293</v>
      </c>
    </row>
    <row r="159" spans="1:16" ht="12.75">
      <c r="A159" s="25" t="s">
        <v>44</v>
      </c>
      <c s="29" t="s">
        <v>294</v>
      </c>
      <c s="29" t="s">
        <v>295</v>
      </c>
      <c s="25" t="s">
        <v>46</v>
      </c>
      <c s="30" t="s">
        <v>296</v>
      </c>
      <c s="31" t="s">
        <v>137</v>
      </c>
      <c s="32">
        <v>175</v>
      </c>
      <c s="33">
        <v>0</v>
      </c>
      <c s="34">
        <f>ROUND(ROUND(H159,2)*ROUND(G159,3),2)</f>
      </c>
      <c r="O159">
        <f>(I159*21)/100</f>
      </c>
      <c t="s">
        <v>22</v>
      </c>
    </row>
    <row r="160" spans="1:5" ht="12.75">
      <c r="A160" s="35" t="s">
        <v>49</v>
      </c>
      <c r="E160" s="36" t="s">
        <v>297</v>
      </c>
    </row>
    <row r="161" spans="1:5" ht="12.75">
      <c r="A161" s="37" t="s">
        <v>51</v>
      </c>
      <c r="E161" s="38" t="s">
        <v>298</v>
      </c>
    </row>
    <row r="162" spans="1:5" ht="102">
      <c r="A162" t="s">
        <v>52</v>
      </c>
      <c r="E162" s="36" t="s">
        <v>299</v>
      </c>
    </row>
    <row r="163" spans="1:18" ht="12.75" customHeight="1">
      <c r="A163" s="6" t="s">
        <v>42</v>
      </c>
      <c s="6"/>
      <c s="41" t="s">
        <v>21</v>
      </c>
      <c s="6"/>
      <c s="27" t="s">
        <v>300</v>
      </c>
      <c s="6"/>
      <c s="6"/>
      <c s="6"/>
      <c s="42">
        <f>0+Q163</f>
      </c>
      <c r="O163">
        <f>0+R163</f>
      </c>
      <c r="Q163">
        <f>0+I164+I168+I172+I176+I180+I184</f>
      </c>
      <c>
        <f>0+O164+O168+O172+O176+O180+O184</f>
      </c>
    </row>
    <row r="164" spans="1:16" ht="12.75">
      <c r="A164" s="25" t="s">
        <v>44</v>
      </c>
      <c s="29" t="s">
        <v>301</v>
      </c>
      <c s="29" t="s">
        <v>302</v>
      </c>
      <c s="25" t="s">
        <v>46</v>
      </c>
      <c s="30" t="s">
        <v>303</v>
      </c>
      <c s="31" t="s">
        <v>304</v>
      </c>
      <c s="32">
        <v>57.64</v>
      </c>
      <c s="33">
        <v>0</v>
      </c>
      <c s="34">
        <f>ROUND(ROUND(H164,2)*ROUND(G164,3),2)</f>
      </c>
      <c r="O164">
        <f>(I164*21)/100</f>
      </c>
      <c t="s">
        <v>22</v>
      </c>
    </row>
    <row r="165" spans="1:5" ht="25.5">
      <c r="A165" s="35" t="s">
        <v>49</v>
      </c>
      <c r="E165" s="36" t="s">
        <v>305</v>
      </c>
    </row>
    <row r="166" spans="1:5" ht="12.75">
      <c r="A166" s="37" t="s">
        <v>51</v>
      </c>
      <c r="E166" s="38" t="s">
        <v>306</v>
      </c>
    </row>
    <row r="167" spans="1:5" ht="63.75">
      <c r="A167" t="s">
        <v>52</v>
      </c>
      <c r="E167" s="36" t="s">
        <v>307</v>
      </c>
    </row>
    <row r="168" spans="1:16" ht="12.75">
      <c r="A168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128</v>
      </c>
      <c s="32">
        <v>18.1</v>
      </c>
      <c s="33">
        <v>0</v>
      </c>
      <c s="34">
        <f>ROUND(ROUND(H168,2)*ROUND(G168,3),2)</f>
      </c>
      <c r="O168">
        <f>(I168*21)/100</f>
      </c>
      <c t="s">
        <v>22</v>
      </c>
    </row>
    <row r="169" spans="1:5" ht="12.75">
      <c r="A169" s="35" t="s">
        <v>49</v>
      </c>
      <c r="E169" s="36" t="s">
        <v>311</v>
      </c>
    </row>
    <row r="170" spans="1:5" ht="12.75">
      <c r="A170" s="37" t="s">
        <v>51</v>
      </c>
      <c r="E170" s="38" t="s">
        <v>312</v>
      </c>
    </row>
    <row r="171" spans="1:5" ht="382.5">
      <c r="A171" t="s">
        <v>52</v>
      </c>
      <c r="E171" s="36" t="s">
        <v>313</v>
      </c>
    </row>
    <row r="172" spans="1:16" ht="12.75">
      <c r="A172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111</v>
      </c>
      <c s="32">
        <v>4.263</v>
      </c>
      <c s="33">
        <v>0</v>
      </c>
      <c s="34">
        <f>ROUND(ROUND(H172,2)*ROUND(G172,3),2)</f>
      </c>
      <c r="O172">
        <f>(I172*21)/100</f>
      </c>
      <c t="s">
        <v>22</v>
      </c>
    </row>
    <row r="173" spans="1:5" ht="12.75">
      <c r="A173" s="35" t="s">
        <v>49</v>
      </c>
      <c r="E173" s="36" t="s">
        <v>279</v>
      </c>
    </row>
    <row r="174" spans="1:5" ht="12.75">
      <c r="A174" s="37" t="s">
        <v>51</v>
      </c>
      <c r="E174" s="38" t="s">
        <v>317</v>
      </c>
    </row>
    <row r="175" spans="1:5" ht="242.25">
      <c r="A175" t="s">
        <v>52</v>
      </c>
      <c r="E175" s="36" t="s">
        <v>318</v>
      </c>
    </row>
    <row r="176" spans="1:16" ht="12.75">
      <c r="A176" s="25" t="s">
        <v>44</v>
      </c>
      <c s="29" t="s">
        <v>319</v>
      </c>
      <c s="29" t="s">
        <v>320</v>
      </c>
      <c s="25" t="s">
        <v>46</v>
      </c>
      <c s="30" t="s">
        <v>321</v>
      </c>
      <c s="31" t="s">
        <v>128</v>
      </c>
      <c s="32">
        <v>25</v>
      </c>
      <c s="33">
        <v>0</v>
      </c>
      <c s="34">
        <f>ROUND(ROUND(H176,2)*ROUND(G176,3),2)</f>
      </c>
      <c r="O176">
        <f>(I176*21)/100</f>
      </c>
      <c t="s">
        <v>22</v>
      </c>
    </row>
    <row r="177" spans="1:5" ht="12.75">
      <c r="A177" s="35" t="s">
        <v>49</v>
      </c>
      <c r="E177" s="36" t="s">
        <v>322</v>
      </c>
    </row>
    <row r="178" spans="1:5" ht="25.5">
      <c r="A178" s="37" t="s">
        <v>51</v>
      </c>
      <c r="E178" s="38" t="s">
        <v>323</v>
      </c>
    </row>
    <row r="179" spans="1:5" ht="38.25">
      <c r="A179" t="s">
        <v>52</v>
      </c>
      <c r="E179" s="36" t="s">
        <v>324</v>
      </c>
    </row>
    <row r="180" spans="1:16" ht="12.75">
      <c r="A180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128</v>
      </c>
      <c s="32">
        <v>40</v>
      </c>
      <c s="33">
        <v>0</v>
      </c>
      <c s="34">
        <f>ROUND(ROUND(H180,2)*ROUND(G180,3),2)</f>
      </c>
      <c r="O180">
        <f>(I180*21)/100</f>
      </c>
      <c t="s">
        <v>22</v>
      </c>
    </row>
    <row r="181" spans="1:5" ht="25.5">
      <c r="A181" s="35" t="s">
        <v>49</v>
      </c>
      <c r="E181" s="36" t="s">
        <v>328</v>
      </c>
    </row>
    <row r="182" spans="1:5" ht="51">
      <c r="A182" s="37" t="s">
        <v>51</v>
      </c>
      <c r="E182" s="38" t="s">
        <v>329</v>
      </c>
    </row>
    <row r="183" spans="1:5" ht="395.25">
      <c r="A183" t="s">
        <v>52</v>
      </c>
      <c r="E183" s="36" t="s">
        <v>330</v>
      </c>
    </row>
    <row r="184" spans="1:16" ht="12.75">
      <c r="A184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111</v>
      </c>
      <c s="32">
        <v>7.85</v>
      </c>
      <c s="33">
        <v>0</v>
      </c>
      <c s="34">
        <f>ROUND(ROUND(H184,2)*ROUND(G184,3),2)</f>
      </c>
      <c r="O184">
        <f>(I184*21)/100</f>
      </c>
      <c t="s">
        <v>22</v>
      </c>
    </row>
    <row r="185" spans="1:5" ht="12.75">
      <c r="A185" s="35" t="s">
        <v>49</v>
      </c>
      <c r="E185" s="36" t="s">
        <v>279</v>
      </c>
    </row>
    <row r="186" spans="1:5" ht="12.75">
      <c r="A186" s="37" t="s">
        <v>51</v>
      </c>
      <c r="E186" s="38" t="s">
        <v>334</v>
      </c>
    </row>
    <row r="187" spans="1:5" ht="293.25">
      <c r="A187" t="s">
        <v>52</v>
      </c>
      <c r="E187" s="36" t="s">
        <v>335</v>
      </c>
    </row>
    <row r="188" spans="1:18" ht="12.75" customHeight="1">
      <c r="A188" s="6" t="s">
        <v>42</v>
      </c>
      <c s="6"/>
      <c s="41" t="s">
        <v>32</v>
      </c>
      <c s="6"/>
      <c s="27" t="s">
        <v>336</v>
      </c>
      <c s="6"/>
      <c s="6"/>
      <c s="6"/>
      <c s="42">
        <f>0+Q188</f>
      </c>
      <c r="O188">
        <f>0+R188</f>
      </c>
      <c r="Q188">
        <f>0+I189+I193+I197+I201</f>
      </c>
      <c>
        <f>0+O189+O193+O197+O201</f>
      </c>
    </row>
    <row r="189" spans="1:16" ht="12.75">
      <c r="A189" s="25" t="s">
        <v>44</v>
      </c>
      <c s="29" t="s">
        <v>337</v>
      </c>
      <c s="29" t="s">
        <v>338</v>
      </c>
      <c s="25" t="s">
        <v>46</v>
      </c>
      <c s="30" t="s">
        <v>339</v>
      </c>
      <c s="31" t="s">
        <v>128</v>
      </c>
      <c s="32">
        <v>32</v>
      </c>
      <c s="33">
        <v>0</v>
      </c>
      <c s="34">
        <f>ROUND(ROUND(H189,2)*ROUND(G189,3),2)</f>
      </c>
      <c r="O189">
        <f>(I189*21)/100</f>
      </c>
      <c t="s">
        <v>22</v>
      </c>
    </row>
    <row r="190" spans="1:5" ht="12.75">
      <c r="A190" s="35" t="s">
        <v>49</v>
      </c>
      <c r="E190" s="36" t="s">
        <v>340</v>
      </c>
    </row>
    <row r="191" spans="1:5" ht="25.5">
      <c r="A191" s="37" t="s">
        <v>51</v>
      </c>
      <c r="E191" s="38" t="s">
        <v>341</v>
      </c>
    </row>
    <row r="192" spans="1:5" ht="369.75">
      <c r="A192" t="s">
        <v>52</v>
      </c>
      <c r="E192" s="36" t="s">
        <v>342</v>
      </c>
    </row>
    <row r="193" spans="1:16" ht="12.75">
      <c r="A193" s="25" t="s">
        <v>44</v>
      </c>
      <c s="29" t="s">
        <v>343</v>
      </c>
      <c s="29" t="s">
        <v>344</v>
      </c>
      <c s="25" t="s">
        <v>46</v>
      </c>
      <c s="30" t="s">
        <v>345</v>
      </c>
      <c s="31" t="s">
        <v>128</v>
      </c>
      <c s="32">
        <v>0.405</v>
      </c>
      <c s="33">
        <v>0</v>
      </c>
      <c s="34">
        <f>ROUND(ROUND(H193,2)*ROUND(G193,3),2)</f>
      </c>
      <c r="O193">
        <f>(I193*21)/100</f>
      </c>
      <c t="s">
        <v>22</v>
      </c>
    </row>
    <row r="194" spans="1:5" ht="12.75">
      <c r="A194" s="35" t="s">
        <v>49</v>
      </c>
      <c r="E194" s="36" t="s">
        <v>346</v>
      </c>
    </row>
    <row r="195" spans="1:5" ht="51">
      <c r="A195" s="37" t="s">
        <v>51</v>
      </c>
      <c r="E195" s="38" t="s">
        <v>347</v>
      </c>
    </row>
    <row r="196" spans="1:5" ht="395.25">
      <c r="A196" t="s">
        <v>52</v>
      </c>
      <c r="E196" s="36" t="s">
        <v>348</v>
      </c>
    </row>
    <row r="197" spans="1:16" ht="12.75">
      <c r="A197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128</v>
      </c>
      <c s="32">
        <v>10.5</v>
      </c>
      <c s="33">
        <v>0</v>
      </c>
      <c s="34">
        <f>ROUND(ROUND(H197,2)*ROUND(G197,3),2)</f>
      </c>
      <c r="O197">
        <f>(I197*21)/100</f>
      </c>
      <c t="s">
        <v>22</v>
      </c>
    </row>
    <row r="198" spans="1:5" ht="12.75">
      <c r="A198" s="35" t="s">
        <v>49</v>
      </c>
      <c r="E198" s="36" t="s">
        <v>352</v>
      </c>
    </row>
    <row r="199" spans="1:5" ht="25.5">
      <c r="A199" s="37" t="s">
        <v>51</v>
      </c>
      <c r="E199" s="38" t="s">
        <v>353</v>
      </c>
    </row>
    <row r="200" spans="1:5" ht="395.25">
      <c r="A200" t="s">
        <v>52</v>
      </c>
      <c r="E200" s="36" t="s">
        <v>348</v>
      </c>
    </row>
    <row r="201" spans="1:16" ht="12.75">
      <c r="A201" s="25" t="s">
        <v>44</v>
      </c>
      <c s="29" t="s">
        <v>354</v>
      </c>
      <c s="29" t="s">
        <v>355</v>
      </c>
      <c s="25" t="s">
        <v>46</v>
      </c>
      <c s="30" t="s">
        <v>356</v>
      </c>
      <c s="31" t="s">
        <v>128</v>
      </c>
      <c s="32">
        <v>0.54</v>
      </c>
      <c s="33">
        <v>0</v>
      </c>
      <c s="34">
        <f>ROUND(ROUND(H201,2)*ROUND(G201,3),2)</f>
      </c>
      <c r="O201">
        <f>(I201*21)/100</f>
      </c>
      <c t="s">
        <v>22</v>
      </c>
    </row>
    <row r="202" spans="1:5" ht="12.75">
      <c r="A202" s="35" t="s">
        <v>49</v>
      </c>
      <c r="E202" s="36" t="s">
        <v>357</v>
      </c>
    </row>
    <row r="203" spans="1:5" ht="51">
      <c r="A203" s="37" t="s">
        <v>51</v>
      </c>
      <c r="E203" s="38" t="s">
        <v>358</v>
      </c>
    </row>
    <row r="204" spans="1:5" ht="102">
      <c r="A204" t="s">
        <v>52</v>
      </c>
      <c r="E204" s="36" t="s">
        <v>359</v>
      </c>
    </row>
    <row r="205" spans="1:18" ht="12.75" customHeight="1">
      <c r="A205" s="6" t="s">
        <v>42</v>
      </c>
      <c s="6"/>
      <c s="41" t="s">
        <v>34</v>
      </c>
      <c s="6"/>
      <c s="27" t="s">
        <v>360</v>
      </c>
      <c s="6"/>
      <c s="6"/>
      <c s="6"/>
      <c s="42">
        <f>0+Q205</f>
      </c>
      <c r="O205">
        <f>0+R205</f>
      </c>
      <c r="Q205">
        <f>0+I206+I210+I214+I218+I222+I226+I230+I234</f>
      </c>
      <c>
        <f>0+O206+O210+O214+O218+O222+O226+O230+O234</f>
      </c>
    </row>
    <row r="206" spans="1:16" ht="12.75">
      <c r="A206" s="25" t="s">
        <v>44</v>
      </c>
      <c s="29" t="s">
        <v>361</v>
      </c>
      <c s="29" t="s">
        <v>362</v>
      </c>
      <c s="25" t="s">
        <v>46</v>
      </c>
      <c s="30" t="s">
        <v>363</v>
      </c>
      <c s="31" t="s">
        <v>137</v>
      </c>
      <c s="32">
        <v>325.2</v>
      </c>
      <c s="33">
        <v>0</v>
      </c>
      <c s="34">
        <f>ROUND(ROUND(H206,2)*ROUND(G206,3),2)</f>
      </c>
      <c r="O206">
        <f>(I206*21)/100</f>
      </c>
      <c t="s">
        <v>22</v>
      </c>
    </row>
    <row r="207" spans="1:5" ht="12.75">
      <c r="A207" s="35" t="s">
        <v>49</v>
      </c>
      <c r="E207" s="36" t="s">
        <v>364</v>
      </c>
    </row>
    <row r="208" spans="1:5" ht="25.5">
      <c r="A208" s="37" t="s">
        <v>51</v>
      </c>
      <c r="E208" s="38" t="s">
        <v>365</v>
      </c>
    </row>
    <row r="209" spans="1:5" ht="51">
      <c r="A209" t="s">
        <v>52</v>
      </c>
      <c r="E209" s="36" t="s">
        <v>366</v>
      </c>
    </row>
    <row r="210" spans="1:16" ht="12.75">
      <c r="A210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137</v>
      </c>
      <c s="32">
        <v>271</v>
      </c>
      <c s="33">
        <v>0</v>
      </c>
      <c s="34">
        <f>ROUND(ROUND(H210,2)*ROUND(G210,3),2)</f>
      </c>
      <c r="O210">
        <f>(I210*21)/100</f>
      </c>
      <c t="s">
        <v>22</v>
      </c>
    </row>
    <row r="211" spans="1:5" ht="12.75">
      <c r="A211" s="35" t="s">
        <v>49</v>
      </c>
      <c r="E211" s="36" t="s">
        <v>370</v>
      </c>
    </row>
    <row r="212" spans="1:5" ht="25.5">
      <c r="A212" s="37" t="s">
        <v>51</v>
      </c>
      <c r="E212" s="38" t="s">
        <v>371</v>
      </c>
    </row>
    <row r="213" spans="1:5" ht="51">
      <c r="A213" t="s">
        <v>52</v>
      </c>
      <c r="E213" s="36" t="s">
        <v>366</v>
      </c>
    </row>
    <row r="214" spans="1:16" ht="12.75">
      <c r="A214" s="25" t="s">
        <v>44</v>
      </c>
      <c s="29" t="s">
        <v>372</v>
      </c>
      <c s="29" t="s">
        <v>373</v>
      </c>
      <c s="25" t="s">
        <v>46</v>
      </c>
      <c s="30" t="s">
        <v>374</v>
      </c>
      <c s="31" t="s">
        <v>137</v>
      </c>
      <c s="32">
        <v>271</v>
      </c>
      <c s="33">
        <v>0</v>
      </c>
      <c s="34">
        <f>ROUND(ROUND(H214,2)*ROUND(G214,3),2)</f>
      </c>
      <c r="O214">
        <f>(I214*21)/100</f>
      </c>
      <c t="s">
        <v>22</v>
      </c>
    </row>
    <row r="215" spans="1:5" ht="12.75">
      <c r="A215" s="35" t="s">
        <v>49</v>
      </c>
      <c r="E215" s="36" t="s">
        <v>375</v>
      </c>
    </row>
    <row r="216" spans="1:5" ht="25.5">
      <c r="A216" s="37" t="s">
        <v>51</v>
      </c>
      <c r="E216" s="38" t="s">
        <v>371</v>
      </c>
    </row>
    <row r="217" spans="1:5" ht="51">
      <c r="A217" t="s">
        <v>52</v>
      </c>
      <c r="E217" s="36" t="s">
        <v>376</v>
      </c>
    </row>
    <row r="218" spans="1:16" ht="12.75">
      <c r="A218" s="25" t="s">
        <v>44</v>
      </c>
      <c s="29" t="s">
        <v>377</v>
      </c>
      <c s="29" t="s">
        <v>378</v>
      </c>
      <c s="25" t="s">
        <v>46</v>
      </c>
      <c s="30" t="s">
        <v>379</v>
      </c>
      <c s="31" t="s">
        <v>137</v>
      </c>
      <c s="32">
        <v>271</v>
      </c>
      <c s="33">
        <v>0</v>
      </c>
      <c s="34">
        <f>ROUND(ROUND(H218,2)*ROUND(G218,3),2)</f>
      </c>
      <c r="O218">
        <f>(I218*21)/100</f>
      </c>
      <c t="s">
        <v>22</v>
      </c>
    </row>
    <row r="219" spans="1:5" ht="12.75">
      <c r="A219" s="35" t="s">
        <v>49</v>
      </c>
      <c r="E219" s="36" t="s">
        <v>380</v>
      </c>
    </row>
    <row r="220" spans="1:5" ht="25.5">
      <c r="A220" s="37" t="s">
        <v>51</v>
      </c>
      <c r="E220" s="38" t="s">
        <v>371</v>
      </c>
    </row>
    <row r="221" spans="1:5" ht="51">
      <c r="A221" t="s">
        <v>52</v>
      </c>
      <c r="E221" s="36" t="s">
        <v>376</v>
      </c>
    </row>
    <row r="222" spans="1:16" ht="12.75">
      <c r="A222" s="25" t="s">
        <v>44</v>
      </c>
      <c s="29" t="s">
        <v>381</v>
      </c>
      <c s="29" t="s">
        <v>382</v>
      </c>
      <c s="25" t="s">
        <v>46</v>
      </c>
      <c s="30" t="s">
        <v>383</v>
      </c>
      <c s="31" t="s">
        <v>137</v>
      </c>
      <c s="32">
        <v>271</v>
      </c>
      <c s="33">
        <v>0</v>
      </c>
      <c s="34">
        <f>ROUND(ROUND(H222,2)*ROUND(G222,3),2)</f>
      </c>
      <c r="O222">
        <f>(I222*21)/100</f>
      </c>
      <c t="s">
        <v>22</v>
      </c>
    </row>
    <row r="223" spans="1:5" ht="12.75">
      <c r="A223" s="35" t="s">
        <v>49</v>
      </c>
      <c r="E223" s="36" t="s">
        <v>46</v>
      </c>
    </row>
    <row r="224" spans="1:5" ht="25.5">
      <c r="A224" s="37" t="s">
        <v>51</v>
      </c>
      <c r="E224" s="38" t="s">
        <v>371</v>
      </c>
    </row>
    <row r="225" spans="1:5" ht="140.25">
      <c r="A225" t="s">
        <v>52</v>
      </c>
      <c r="E225" s="36" t="s">
        <v>384</v>
      </c>
    </row>
    <row r="226" spans="1:16" ht="12.75">
      <c r="A226" s="25" t="s">
        <v>44</v>
      </c>
      <c s="29" t="s">
        <v>385</v>
      </c>
      <c s="29" t="s">
        <v>386</v>
      </c>
      <c s="25" t="s">
        <v>46</v>
      </c>
      <c s="30" t="s">
        <v>387</v>
      </c>
      <c s="31" t="s">
        <v>137</v>
      </c>
      <c s="32">
        <v>271</v>
      </c>
      <c s="33">
        <v>0</v>
      </c>
      <c s="34">
        <f>ROUND(ROUND(H226,2)*ROUND(G226,3),2)</f>
      </c>
      <c r="O226">
        <f>(I226*21)/100</f>
      </c>
      <c t="s">
        <v>22</v>
      </c>
    </row>
    <row r="227" spans="1:5" ht="12.75">
      <c r="A227" s="35" t="s">
        <v>49</v>
      </c>
      <c r="E227" s="36" t="s">
        <v>388</v>
      </c>
    </row>
    <row r="228" spans="1:5" ht="25.5">
      <c r="A228" s="37" t="s">
        <v>51</v>
      </c>
      <c r="E228" s="38" t="s">
        <v>371</v>
      </c>
    </row>
    <row r="229" spans="1:5" ht="165.75">
      <c r="A229" t="s">
        <v>52</v>
      </c>
      <c r="E229" s="36" t="s">
        <v>389</v>
      </c>
    </row>
    <row r="230" spans="1:16" ht="12.75">
      <c r="A230" s="25" t="s">
        <v>44</v>
      </c>
      <c s="29" t="s">
        <v>390</v>
      </c>
      <c s="29" t="s">
        <v>391</v>
      </c>
      <c s="25" t="s">
        <v>46</v>
      </c>
      <c s="30" t="s">
        <v>392</v>
      </c>
      <c s="31" t="s">
        <v>137</v>
      </c>
      <c s="32">
        <v>51.3</v>
      </c>
      <c s="33">
        <v>0</v>
      </c>
      <c s="34">
        <f>ROUND(ROUND(H230,2)*ROUND(G230,3),2)</f>
      </c>
      <c r="O230">
        <f>(I230*21)/100</f>
      </c>
      <c t="s">
        <v>22</v>
      </c>
    </row>
    <row r="231" spans="1:5" ht="12.75">
      <c r="A231" s="35" t="s">
        <v>49</v>
      </c>
      <c r="E231" s="36" t="s">
        <v>393</v>
      </c>
    </row>
    <row r="232" spans="1:5" ht="25.5">
      <c r="A232" s="37" t="s">
        <v>51</v>
      </c>
      <c r="E232" s="38" t="s">
        <v>394</v>
      </c>
    </row>
    <row r="233" spans="1:5" ht="178.5">
      <c r="A233" t="s">
        <v>52</v>
      </c>
      <c r="E233" s="36" t="s">
        <v>395</v>
      </c>
    </row>
    <row r="234" spans="1:16" ht="12.75">
      <c r="A234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156</v>
      </c>
      <c s="32">
        <v>170.82</v>
      </c>
      <c s="33">
        <v>0</v>
      </c>
      <c s="34">
        <f>ROUND(ROUND(H234,2)*ROUND(G234,3),2)</f>
      </c>
      <c r="O234">
        <f>(I234*21)/100</f>
      </c>
      <c t="s">
        <v>22</v>
      </c>
    </row>
    <row r="235" spans="1:5" ht="12.75">
      <c r="A235" s="35" t="s">
        <v>49</v>
      </c>
      <c r="E235" s="36" t="s">
        <v>46</v>
      </c>
    </row>
    <row r="236" spans="1:5" ht="89.25">
      <c r="A236" s="37" t="s">
        <v>51</v>
      </c>
      <c r="E236" s="38" t="s">
        <v>399</v>
      </c>
    </row>
    <row r="237" spans="1:5" ht="38.25">
      <c r="A237" t="s">
        <v>52</v>
      </c>
      <c r="E237" s="36" t="s">
        <v>400</v>
      </c>
    </row>
    <row r="238" spans="1:18" ht="12.75" customHeight="1">
      <c r="A238" s="6" t="s">
        <v>42</v>
      </c>
      <c s="6"/>
      <c s="41" t="s">
        <v>36</v>
      </c>
      <c s="6"/>
      <c s="27" t="s">
        <v>401</v>
      </c>
      <c s="6"/>
      <c s="6"/>
      <c s="6"/>
      <c s="42">
        <f>0+Q238</f>
      </c>
      <c r="O238">
        <f>0+R238</f>
      </c>
      <c r="Q238">
        <f>0+I239+I243+I247</f>
      </c>
      <c>
        <f>0+O239+O243+O247</f>
      </c>
    </row>
    <row r="239" spans="1:16" ht="25.5">
      <c r="A239" s="25" t="s">
        <v>44</v>
      </c>
      <c s="29" t="s">
        <v>402</v>
      </c>
      <c s="29" t="s">
        <v>403</v>
      </c>
      <c s="25" t="s">
        <v>46</v>
      </c>
      <c s="30" t="s">
        <v>404</v>
      </c>
      <c s="31" t="s">
        <v>137</v>
      </c>
      <c s="32">
        <v>20</v>
      </c>
      <c s="33">
        <v>0</v>
      </c>
      <c s="34">
        <f>ROUND(ROUND(H239,2)*ROUND(G239,3),2)</f>
      </c>
      <c r="O239">
        <f>(I239*21)/100</f>
      </c>
      <c t="s">
        <v>22</v>
      </c>
    </row>
    <row r="240" spans="1:5" ht="76.5">
      <c r="A240" s="35" t="s">
        <v>49</v>
      </c>
      <c r="E240" s="36" t="s">
        <v>405</v>
      </c>
    </row>
    <row r="241" spans="1:5" ht="25.5">
      <c r="A241" s="37" t="s">
        <v>51</v>
      </c>
      <c r="E241" s="38" t="s">
        <v>406</v>
      </c>
    </row>
    <row r="242" spans="1:5" ht="102">
      <c r="A242" t="s">
        <v>52</v>
      </c>
      <c r="E242" s="36" t="s">
        <v>407</v>
      </c>
    </row>
    <row r="243" spans="1:16" ht="12.75">
      <c r="A243" s="25" t="s">
        <v>44</v>
      </c>
      <c s="29" t="s">
        <v>408</v>
      </c>
      <c s="29" t="s">
        <v>409</v>
      </c>
      <c s="25" t="s">
        <v>46</v>
      </c>
      <c s="30" t="s">
        <v>410</v>
      </c>
      <c s="31" t="s">
        <v>137</v>
      </c>
      <c s="32">
        <v>20</v>
      </c>
      <c s="33">
        <v>0</v>
      </c>
      <c s="34">
        <f>ROUND(ROUND(H243,2)*ROUND(G243,3),2)</f>
      </c>
      <c r="O243">
        <f>(I243*21)/100</f>
      </c>
      <c t="s">
        <v>22</v>
      </c>
    </row>
    <row r="244" spans="1:5" ht="12.75">
      <c r="A244" s="35" t="s">
        <v>49</v>
      </c>
      <c r="E244" s="36" t="s">
        <v>411</v>
      </c>
    </row>
    <row r="245" spans="1:5" ht="25.5">
      <c r="A245" s="37" t="s">
        <v>51</v>
      </c>
      <c r="E245" s="38" t="s">
        <v>406</v>
      </c>
    </row>
    <row r="246" spans="1:5" ht="102">
      <c r="A246" t="s">
        <v>52</v>
      </c>
      <c r="E246" s="36" t="s">
        <v>407</v>
      </c>
    </row>
    <row r="247" spans="1:16" ht="12.75">
      <c r="A247" s="25" t="s">
        <v>44</v>
      </c>
      <c s="29" t="s">
        <v>412</v>
      </c>
      <c s="29" t="s">
        <v>413</v>
      </c>
      <c s="25" t="s">
        <v>46</v>
      </c>
      <c s="30" t="s">
        <v>414</v>
      </c>
      <c s="31" t="s">
        <v>137</v>
      </c>
      <c s="32">
        <v>130.3</v>
      </c>
      <c s="33">
        <v>0</v>
      </c>
      <c s="34">
        <f>ROUND(ROUND(H247,2)*ROUND(G247,3),2)</f>
      </c>
      <c r="O247">
        <f>(I247*21)/100</f>
      </c>
      <c t="s">
        <v>22</v>
      </c>
    </row>
    <row r="248" spans="1:5" ht="12.75">
      <c r="A248" s="35" t="s">
        <v>49</v>
      </c>
      <c r="E248" s="36" t="s">
        <v>46</v>
      </c>
    </row>
    <row r="249" spans="1:5" ht="51">
      <c r="A249" s="37" t="s">
        <v>51</v>
      </c>
      <c r="E249" s="38" t="s">
        <v>415</v>
      </c>
    </row>
    <row r="250" spans="1:5" ht="114.75">
      <c r="A250" t="s">
        <v>52</v>
      </c>
      <c r="E250" s="36" t="s">
        <v>416</v>
      </c>
    </row>
    <row r="251" spans="1:18" ht="12.75" customHeight="1">
      <c r="A251" s="6" t="s">
        <v>42</v>
      </c>
      <c s="6"/>
      <c s="41" t="s">
        <v>72</v>
      </c>
      <c s="6"/>
      <c s="27" t="s">
        <v>417</v>
      </c>
      <c s="6"/>
      <c s="6"/>
      <c s="6"/>
      <c s="42">
        <f>0+Q251</f>
      </c>
      <c r="O251">
        <f>0+R251</f>
      </c>
      <c r="Q251">
        <f>0+I252+I256+I260</f>
      </c>
      <c>
        <f>0+O252+O256+O260</f>
      </c>
    </row>
    <row r="252" spans="1:16" ht="12.75">
      <c r="A252" s="25" t="s">
        <v>44</v>
      </c>
      <c s="29" t="s">
        <v>418</v>
      </c>
      <c s="29" t="s">
        <v>419</v>
      </c>
      <c s="25" t="s">
        <v>46</v>
      </c>
      <c s="30" t="s">
        <v>420</v>
      </c>
      <c s="31" t="s">
        <v>239</v>
      </c>
      <c s="32">
        <v>2</v>
      </c>
      <c s="33">
        <v>0</v>
      </c>
      <c s="34">
        <f>ROUND(ROUND(H252,2)*ROUND(G252,3),2)</f>
      </c>
      <c r="O252">
        <f>(I252*21)/100</f>
      </c>
      <c t="s">
        <v>22</v>
      </c>
    </row>
    <row r="253" spans="1:5" ht="12.75">
      <c r="A253" s="35" t="s">
        <v>49</v>
      </c>
      <c r="E253" s="36" t="s">
        <v>421</v>
      </c>
    </row>
    <row r="254" spans="1:5" ht="12.75">
      <c r="A254" s="37" t="s">
        <v>51</v>
      </c>
      <c r="E254" s="38" t="s">
        <v>46</v>
      </c>
    </row>
    <row r="255" spans="1:5" ht="191.25">
      <c r="A255" t="s">
        <v>52</v>
      </c>
      <c r="E255" s="36" t="s">
        <v>422</v>
      </c>
    </row>
    <row r="256" spans="1:16" ht="12.75">
      <c r="A256" s="25" t="s">
        <v>44</v>
      </c>
      <c s="29" t="s">
        <v>423</v>
      </c>
      <c s="29" t="s">
        <v>424</v>
      </c>
      <c s="25" t="s">
        <v>46</v>
      </c>
      <c s="30" t="s">
        <v>425</v>
      </c>
      <c s="31" t="s">
        <v>137</v>
      </c>
      <c s="32">
        <v>131.951</v>
      </c>
      <c s="33">
        <v>0</v>
      </c>
      <c s="34">
        <f>ROUND(ROUND(H256,2)*ROUND(G256,3),2)</f>
      </c>
      <c r="O256">
        <f>(I256*21)/100</f>
      </c>
      <c t="s">
        <v>22</v>
      </c>
    </row>
    <row r="257" spans="1:5" ht="12.75">
      <c r="A257" s="35" t="s">
        <v>49</v>
      </c>
      <c r="E257" s="36" t="s">
        <v>46</v>
      </c>
    </row>
    <row r="258" spans="1:5" ht="12.75">
      <c r="A258" s="37" t="s">
        <v>51</v>
      </c>
      <c r="E258" s="38" t="s">
        <v>426</v>
      </c>
    </row>
    <row r="259" spans="1:5" ht="51">
      <c r="A259" t="s">
        <v>52</v>
      </c>
      <c r="E259" s="36" t="s">
        <v>427</v>
      </c>
    </row>
    <row r="260" spans="1:16" ht="12.75">
      <c r="A260" s="25" t="s">
        <v>44</v>
      </c>
      <c s="29" t="s">
        <v>428</v>
      </c>
      <c s="29" t="s">
        <v>429</v>
      </c>
      <c s="25" t="s">
        <v>46</v>
      </c>
      <c s="30" t="s">
        <v>430</v>
      </c>
      <c s="31" t="s">
        <v>137</v>
      </c>
      <c s="32">
        <v>31.988</v>
      </c>
      <c s="33">
        <v>0</v>
      </c>
      <c s="34">
        <f>ROUND(ROUND(H260,2)*ROUND(G260,3),2)</f>
      </c>
      <c r="O260">
        <f>(I260*21)/100</f>
      </c>
      <c t="s">
        <v>22</v>
      </c>
    </row>
    <row r="261" spans="1:5" ht="12.75">
      <c r="A261" s="35" t="s">
        <v>49</v>
      </c>
      <c r="E261" s="36" t="s">
        <v>46</v>
      </c>
    </row>
    <row r="262" spans="1:5" ht="12.75">
      <c r="A262" s="37" t="s">
        <v>51</v>
      </c>
      <c r="E262" s="38" t="s">
        <v>431</v>
      </c>
    </row>
    <row r="263" spans="1:5" ht="51">
      <c r="A263" t="s">
        <v>52</v>
      </c>
      <c r="E263" s="36" t="s">
        <v>427</v>
      </c>
    </row>
    <row r="264" spans="1:18" ht="12.75" customHeight="1">
      <c r="A264" s="6" t="s">
        <v>42</v>
      </c>
      <c s="6"/>
      <c s="41" t="s">
        <v>77</v>
      </c>
      <c s="6"/>
      <c s="27" t="s">
        <v>432</v>
      </c>
      <c s="6"/>
      <c s="6"/>
      <c s="6"/>
      <c s="42">
        <f>0+Q264</f>
      </c>
      <c r="O264">
        <f>0+R264</f>
      </c>
      <c r="Q264">
        <f>0+I265+I269+I273+I277+I281+I285+I289+I293+I297</f>
      </c>
      <c>
        <f>0+O265+O269+O273+O277+O281+O285+O289+O293+O297</f>
      </c>
    </row>
    <row r="265" spans="1:16" ht="12.75">
      <c r="A265" s="25" t="s">
        <v>44</v>
      </c>
      <c s="29" t="s">
        <v>433</v>
      </c>
      <c s="29" t="s">
        <v>434</v>
      </c>
      <c s="25" t="s">
        <v>46</v>
      </c>
      <c s="30" t="s">
        <v>435</v>
      </c>
      <c s="31" t="s">
        <v>156</v>
      </c>
      <c s="32">
        <v>24.5</v>
      </c>
      <c s="33">
        <v>0</v>
      </c>
      <c s="34">
        <f>ROUND(ROUND(H265,2)*ROUND(G265,3),2)</f>
      </c>
      <c r="O265">
        <f>(I265*21)/100</f>
      </c>
      <c t="s">
        <v>22</v>
      </c>
    </row>
    <row r="266" spans="1:5" ht="12.75">
      <c r="A266" s="35" t="s">
        <v>49</v>
      </c>
      <c r="E266" s="36" t="s">
        <v>436</v>
      </c>
    </row>
    <row r="267" spans="1:5" ht="38.25">
      <c r="A267" s="37" t="s">
        <v>51</v>
      </c>
      <c r="E267" s="38" t="s">
        <v>437</v>
      </c>
    </row>
    <row r="268" spans="1:5" ht="255">
      <c r="A268" t="s">
        <v>52</v>
      </c>
      <c r="E268" s="36" t="s">
        <v>438</v>
      </c>
    </row>
    <row r="269" spans="1:16" ht="12.75">
      <c r="A269" s="25" t="s">
        <v>44</v>
      </c>
      <c s="29" t="s">
        <v>439</v>
      </c>
      <c s="29" t="s">
        <v>440</v>
      </c>
      <c s="25" t="s">
        <v>55</v>
      </c>
      <c s="30" t="s">
        <v>441</v>
      </c>
      <c s="31" t="s">
        <v>156</v>
      </c>
      <c s="32">
        <v>3</v>
      </c>
      <c s="33">
        <v>0</v>
      </c>
      <c s="34">
        <f>ROUND(ROUND(H269,2)*ROUND(G269,3),2)</f>
      </c>
      <c r="O269">
        <f>(I269*21)/100</f>
      </c>
      <c t="s">
        <v>22</v>
      </c>
    </row>
    <row r="270" spans="1:5" ht="12.75">
      <c r="A270" s="35" t="s">
        <v>49</v>
      </c>
      <c r="E270" s="36" t="s">
        <v>442</v>
      </c>
    </row>
    <row r="271" spans="1:5" ht="51">
      <c r="A271" s="37" t="s">
        <v>51</v>
      </c>
      <c r="E271" s="38" t="s">
        <v>443</v>
      </c>
    </row>
    <row r="272" spans="1:5" ht="255">
      <c r="A272" t="s">
        <v>52</v>
      </c>
      <c r="E272" s="36" t="s">
        <v>444</v>
      </c>
    </row>
    <row r="273" spans="1:16" ht="12.75">
      <c r="A273" s="25" t="s">
        <v>44</v>
      </c>
      <c s="29" t="s">
        <v>445</v>
      </c>
      <c s="29" t="s">
        <v>440</v>
      </c>
      <c s="25" t="s">
        <v>60</v>
      </c>
      <c s="30" t="s">
        <v>441</v>
      </c>
      <c s="31" t="s">
        <v>156</v>
      </c>
      <c s="32">
        <v>1.3</v>
      </c>
      <c s="33">
        <v>0</v>
      </c>
      <c s="34">
        <f>ROUND(ROUND(H273,2)*ROUND(G273,3),2)</f>
      </c>
      <c r="O273">
        <f>(I273*21)/100</f>
      </c>
      <c t="s">
        <v>22</v>
      </c>
    </row>
    <row r="274" spans="1:5" ht="12.75">
      <c r="A274" s="35" t="s">
        <v>49</v>
      </c>
      <c r="E274" s="36" t="s">
        <v>446</v>
      </c>
    </row>
    <row r="275" spans="1:5" ht="38.25">
      <c r="A275" s="37" t="s">
        <v>51</v>
      </c>
      <c r="E275" s="38" t="s">
        <v>447</v>
      </c>
    </row>
    <row r="276" spans="1:5" ht="255">
      <c r="A276" t="s">
        <v>52</v>
      </c>
      <c r="E276" s="36" t="s">
        <v>438</v>
      </c>
    </row>
    <row r="277" spans="1:16" ht="12.75">
      <c r="A277" s="25" t="s">
        <v>44</v>
      </c>
      <c s="29" t="s">
        <v>448</v>
      </c>
      <c s="29" t="s">
        <v>449</v>
      </c>
      <c s="25" t="s">
        <v>46</v>
      </c>
      <c s="30" t="s">
        <v>450</v>
      </c>
      <c s="31" t="s">
        <v>156</v>
      </c>
      <c s="32">
        <v>69</v>
      </c>
      <c s="33">
        <v>0</v>
      </c>
      <c s="34">
        <f>ROUND(ROUND(H277,2)*ROUND(G277,3),2)</f>
      </c>
      <c r="O277">
        <f>(I277*21)/100</f>
      </c>
      <c t="s">
        <v>22</v>
      </c>
    </row>
    <row r="278" spans="1:5" ht="12.75">
      <c r="A278" s="35" t="s">
        <v>49</v>
      </c>
      <c r="E278" s="36" t="s">
        <v>451</v>
      </c>
    </row>
    <row r="279" spans="1:5" ht="12.75">
      <c r="A279" s="37" t="s">
        <v>51</v>
      </c>
      <c r="E279" s="38" t="s">
        <v>452</v>
      </c>
    </row>
    <row r="280" spans="1:5" ht="242.25">
      <c r="A280" t="s">
        <v>52</v>
      </c>
      <c r="E280" s="36" t="s">
        <v>453</v>
      </c>
    </row>
    <row r="281" spans="1:16" ht="12.75">
      <c r="A281" s="25" t="s">
        <v>44</v>
      </c>
      <c s="29" t="s">
        <v>454</v>
      </c>
      <c s="29" t="s">
        <v>455</v>
      </c>
      <c s="25" t="s">
        <v>46</v>
      </c>
      <c s="30" t="s">
        <v>456</v>
      </c>
      <c s="31" t="s">
        <v>156</v>
      </c>
      <c s="32">
        <v>90</v>
      </c>
      <c s="33">
        <v>0</v>
      </c>
      <c s="34">
        <f>ROUND(ROUND(H281,2)*ROUND(G281,3),2)</f>
      </c>
      <c r="O281">
        <f>(I281*21)/100</f>
      </c>
      <c t="s">
        <v>22</v>
      </c>
    </row>
    <row r="282" spans="1:5" ht="12.75">
      <c r="A282" s="35" t="s">
        <v>49</v>
      </c>
      <c r="E282" s="36" t="s">
        <v>457</v>
      </c>
    </row>
    <row r="283" spans="1:5" ht="12.75">
      <c r="A283" s="37" t="s">
        <v>51</v>
      </c>
      <c r="E283" s="38" t="s">
        <v>458</v>
      </c>
    </row>
    <row r="284" spans="1:5" ht="255">
      <c r="A284" t="s">
        <v>52</v>
      </c>
      <c r="E284" s="36" t="s">
        <v>459</v>
      </c>
    </row>
    <row r="285" spans="1:16" ht="12.75">
      <c r="A285" s="25" t="s">
        <v>44</v>
      </c>
      <c s="29" t="s">
        <v>460</v>
      </c>
      <c s="29" t="s">
        <v>461</v>
      </c>
      <c s="25" t="s">
        <v>46</v>
      </c>
      <c s="30" t="s">
        <v>462</v>
      </c>
      <c s="31" t="s">
        <v>156</v>
      </c>
      <c s="32">
        <v>90</v>
      </c>
      <c s="33">
        <v>0</v>
      </c>
      <c s="34">
        <f>ROUND(ROUND(H285,2)*ROUND(G285,3),2)</f>
      </c>
      <c r="O285">
        <f>(I285*21)/100</f>
      </c>
      <c t="s">
        <v>22</v>
      </c>
    </row>
    <row r="286" spans="1:5" ht="25.5">
      <c r="A286" s="35" t="s">
        <v>49</v>
      </c>
      <c r="E286" s="36" t="s">
        <v>463</v>
      </c>
    </row>
    <row r="287" spans="1:5" ht="12.75">
      <c r="A287" s="37" t="s">
        <v>51</v>
      </c>
      <c r="E287" s="38" t="s">
        <v>458</v>
      </c>
    </row>
    <row r="288" spans="1:5" ht="255">
      <c r="A288" t="s">
        <v>52</v>
      </c>
      <c r="E288" s="36" t="s">
        <v>459</v>
      </c>
    </row>
    <row r="289" spans="1:16" ht="12.75">
      <c r="A289" s="25" t="s">
        <v>44</v>
      </c>
      <c s="29" t="s">
        <v>464</v>
      </c>
      <c s="29" t="s">
        <v>465</v>
      </c>
      <c s="25" t="s">
        <v>46</v>
      </c>
      <c s="30" t="s">
        <v>466</v>
      </c>
      <c s="31" t="s">
        <v>239</v>
      </c>
      <c s="32">
        <v>1</v>
      </c>
      <c s="33">
        <v>0</v>
      </c>
      <c s="34">
        <f>ROUND(ROUND(H289,2)*ROUND(G289,3),2)</f>
      </c>
      <c r="O289">
        <f>(I289*21)/100</f>
      </c>
      <c t="s">
        <v>22</v>
      </c>
    </row>
    <row r="290" spans="1:5" ht="12.75">
      <c r="A290" s="35" t="s">
        <v>49</v>
      </c>
      <c r="E290" s="36" t="s">
        <v>467</v>
      </c>
    </row>
    <row r="291" spans="1:5" ht="12.75">
      <c r="A291" s="37" t="s">
        <v>51</v>
      </c>
      <c r="E291" s="38" t="s">
        <v>46</v>
      </c>
    </row>
    <row r="292" spans="1:5" ht="127.5">
      <c r="A292" t="s">
        <v>52</v>
      </c>
      <c r="E292" s="36" t="s">
        <v>468</v>
      </c>
    </row>
    <row r="293" spans="1:16" ht="12.75">
      <c r="A293" s="25" t="s">
        <v>44</v>
      </c>
      <c s="29" t="s">
        <v>469</v>
      </c>
      <c s="29" t="s">
        <v>470</v>
      </c>
      <c s="25" t="s">
        <v>46</v>
      </c>
      <c s="30" t="s">
        <v>471</v>
      </c>
      <c s="31" t="s">
        <v>239</v>
      </c>
      <c s="32">
        <v>1</v>
      </c>
      <c s="33">
        <v>0</v>
      </c>
      <c s="34">
        <f>ROUND(ROUND(H293,2)*ROUND(G293,3),2)</f>
      </c>
      <c r="O293">
        <f>(I293*21)/100</f>
      </c>
      <c t="s">
        <v>22</v>
      </c>
    </row>
    <row r="294" spans="1:5" ht="12.75">
      <c r="A294" s="35" t="s">
        <v>49</v>
      </c>
      <c r="E294" s="36" t="s">
        <v>46</v>
      </c>
    </row>
    <row r="295" spans="1:5" ht="12.75">
      <c r="A295" s="37" t="s">
        <v>51</v>
      </c>
      <c r="E295" s="38" t="s">
        <v>472</v>
      </c>
    </row>
    <row r="296" spans="1:5" ht="76.5">
      <c r="A296" t="s">
        <v>52</v>
      </c>
      <c r="E296" s="36" t="s">
        <v>473</v>
      </c>
    </row>
    <row r="297" spans="1:16" ht="12.75">
      <c r="A297" s="25" t="s">
        <v>44</v>
      </c>
      <c s="29" t="s">
        <v>474</v>
      </c>
      <c s="29" t="s">
        <v>475</v>
      </c>
      <c s="25" t="s">
        <v>46</v>
      </c>
      <c s="30" t="s">
        <v>476</v>
      </c>
      <c s="31" t="s">
        <v>239</v>
      </c>
      <c s="32">
        <v>1</v>
      </c>
      <c s="33">
        <v>0</v>
      </c>
      <c s="34">
        <f>ROUND(ROUND(H297,2)*ROUND(G297,3),2)</f>
      </c>
      <c r="O297">
        <f>(I297*21)/100</f>
      </c>
      <c t="s">
        <v>22</v>
      </c>
    </row>
    <row r="298" spans="1:5" ht="12.75">
      <c r="A298" s="35" t="s">
        <v>49</v>
      </c>
      <c r="E298" s="36" t="s">
        <v>46</v>
      </c>
    </row>
    <row r="299" spans="1:5" ht="12.75">
      <c r="A299" s="37" t="s">
        <v>51</v>
      </c>
      <c r="E299" s="38" t="s">
        <v>477</v>
      </c>
    </row>
    <row r="300" spans="1:5" ht="51">
      <c r="A300" t="s">
        <v>52</v>
      </c>
      <c r="E300" s="36" t="s">
        <v>478</v>
      </c>
    </row>
    <row r="301" spans="1:18" ht="12.75" customHeight="1">
      <c r="A301" s="6" t="s">
        <v>42</v>
      </c>
      <c s="6"/>
      <c s="41" t="s">
        <v>39</v>
      </c>
      <c s="6"/>
      <c s="27" t="s">
        <v>479</v>
      </c>
      <c s="6"/>
      <c s="6"/>
      <c s="6"/>
      <c s="42">
        <f>0+Q301</f>
      </c>
      <c r="O301">
        <f>0+R301</f>
      </c>
      <c r="Q301">
        <f>0+I302+I306+I310+I314+I318+I322+I326+I330+I334+I338+I342+I346+I350</f>
      </c>
      <c>
        <f>0+O302+O306+O310+O314+O318+O322+O326+O330+O334+O338+O342+O346+O350</f>
      </c>
    </row>
    <row r="302" spans="1:16" ht="12.75">
      <c r="A302" s="25" t="s">
        <v>44</v>
      </c>
      <c s="29" t="s">
        <v>480</v>
      </c>
      <c s="29" t="s">
        <v>481</v>
      </c>
      <c s="25" t="s">
        <v>46</v>
      </c>
      <c s="30" t="s">
        <v>482</v>
      </c>
      <c s="31" t="s">
        <v>156</v>
      </c>
      <c s="32">
        <v>83</v>
      </c>
      <c s="33">
        <v>0</v>
      </c>
      <c s="34">
        <f>ROUND(ROUND(H302,2)*ROUND(G302,3),2)</f>
      </c>
      <c r="O302">
        <f>(I302*21)/100</f>
      </c>
      <c t="s">
        <v>22</v>
      </c>
    </row>
    <row r="303" spans="1:5" ht="12.75">
      <c r="A303" s="35" t="s">
        <v>49</v>
      </c>
      <c r="E303" s="36" t="s">
        <v>483</v>
      </c>
    </row>
    <row r="304" spans="1:5" ht="12.75">
      <c r="A304" s="37" t="s">
        <v>51</v>
      </c>
      <c r="E304" s="38" t="s">
        <v>484</v>
      </c>
    </row>
    <row r="305" spans="1:5" ht="38.25">
      <c r="A305" t="s">
        <v>52</v>
      </c>
      <c r="E305" s="36" t="s">
        <v>485</v>
      </c>
    </row>
    <row r="306" spans="1:16" ht="25.5">
      <c r="A306" s="25" t="s">
        <v>44</v>
      </c>
      <c s="29" t="s">
        <v>486</v>
      </c>
      <c s="29" t="s">
        <v>487</v>
      </c>
      <c s="25" t="s">
        <v>46</v>
      </c>
      <c s="30" t="s">
        <v>488</v>
      </c>
      <c s="31" t="s">
        <v>156</v>
      </c>
      <c s="32">
        <v>2</v>
      </c>
      <c s="33">
        <v>0</v>
      </c>
      <c s="34">
        <f>ROUND(ROUND(H306,2)*ROUND(G306,3),2)</f>
      </c>
      <c r="O306">
        <f>(I306*21)/100</f>
      </c>
      <c t="s">
        <v>22</v>
      </c>
    </row>
    <row r="307" spans="1:5" ht="12.75">
      <c r="A307" s="35" t="s">
        <v>49</v>
      </c>
      <c r="E307" s="36" t="s">
        <v>46</v>
      </c>
    </row>
    <row r="308" spans="1:5" ht="12.75">
      <c r="A308" s="37" t="s">
        <v>51</v>
      </c>
      <c r="E308" s="38" t="s">
        <v>489</v>
      </c>
    </row>
    <row r="309" spans="1:5" ht="165.75">
      <c r="A309" t="s">
        <v>52</v>
      </c>
      <c r="E309" s="36" t="s">
        <v>490</v>
      </c>
    </row>
    <row r="310" spans="1:16" ht="12.75">
      <c r="A310" s="25" t="s">
        <v>44</v>
      </c>
      <c s="29" t="s">
        <v>491</v>
      </c>
      <c s="29" t="s">
        <v>492</v>
      </c>
      <c s="25" t="s">
        <v>46</v>
      </c>
      <c s="30" t="s">
        <v>493</v>
      </c>
      <c s="31" t="s">
        <v>156</v>
      </c>
      <c s="32">
        <v>83</v>
      </c>
      <c s="33">
        <v>0</v>
      </c>
      <c s="34">
        <f>ROUND(ROUND(H310,2)*ROUND(G310,3),2)</f>
      </c>
      <c r="O310">
        <f>(I310*21)/100</f>
      </c>
      <c t="s">
        <v>22</v>
      </c>
    </row>
    <row r="311" spans="1:5" ht="12.75">
      <c r="A311" s="35" t="s">
        <v>49</v>
      </c>
      <c r="E311" s="36" t="s">
        <v>494</v>
      </c>
    </row>
    <row r="312" spans="1:5" ht="12.75">
      <c r="A312" s="37" t="s">
        <v>51</v>
      </c>
      <c r="E312" s="38" t="s">
        <v>495</v>
      </c>
    </row>
    <row r="313" spans="1:5" ht="153">
      <c r="A313" t="s">
        <v>52</v>
      </c>
      <c r="E313" s="36" t="s">
        <v>496</v>
      </c>
    </row>
    <row r="314" spans="1:16" ht="12.75">
      <c r="A314" s="25" t="s">
        <v>44</v>
      </c>
      <c s="29" t="s">
        <v>497</v>
      </c>
      <c s="29" t="s">
        <v>498</v>
      </c>
      <c s="25" t="s">
        <v>46</v>
      </c>
      <c s="30" t="s">
        <v>499</v>
      </c>
      <c s="31" t="s">
        <v>156</v>
      </c>
      <c s="32">
        <v>3.2</v>
      </c>
      <c s="33">
        <v>0</v>
      </c>
      <c s="34">
        <f>ROUND(ROUND(H314,2)*ROUND(G314,3),2)</f>
      </c>
      <c r="O314">
        <f>(I314*21)/100</f>
      </c>
      <c t="s">
        <v>22</v>
      </c>
    </row>
    <row r="315" spans="1:5" ht="25.5">
      <c r="A315" s="35" t="s">
        <v>49</v>
      </c>
      <c r="E315" s="36" t="s">
        <v>500</v>
      </c>
    </row>
    <row r="316" spans="1:5" ht="12.75">
      <c r="A316" s="37" t="s">
        <v>51</v>
      </c>
      <c r="E316" s="38" t="s">
        <v>501</v>
      </c>
    </row>
    <row r="317" spans="1:5" ht="76.5">
      <c r="A317" t="s">
        <v>52</v>
      </c>
      <c r="E317" s="36" t="s">
        <v>502</v>
      </c>
    </row>
    <row r="318" spans="1:16" ht="12.75">
      <c r="A318" s="25" t="s">
        <v>44</v>
      </c>
      <c s="29" t="s">
        <v>503</v>
      </c>
      <c s="29" t="s">
        <v>504</v>
      </c>
      <c s="25" t="s">
        <v>46</v>
      </c>
      <c s="30" t="s">
        <v>505</v>
      </c>
      <c s="31" t="s">
        <v>156</v>
      </c>
      <c s="32">
        <v>0.6</v>
      </c>
      <c s="33">
        <v>0</v>
      </c>
      <c s="34">
        <f>ROUND(ROUND(H318,2)*ROUND(G318,3),2)</f>
      </c>
      <c r="O318">
        <f>(I318*21)/100</f>
      </c>
      <c t="s">
        <v>22</v>
      </c>
    </row>
    <row r="319" spans="1:5" ht="25.5">
      <c r="A319" s="35" t="s">
        <v>49</v>
      </c>
      <c r="E319" s="36" t="s">
        <v>506</v>
      </c>
    </row>
    <row r="320" spans="1:5" ht="12.75">
      <c r="A320" s="37" t="s">
        <v>51</v>
      </c>
      <c r="E320" s="38" t="s">
        <v>507</v>
      </c>
    </row>
    <row r="321" spans="1:5" ht="51">
      <c r="A321" t="s">
        <v>52</v>
      </c>
      <c r="E321" s="36" t="s">
        <v>508</v>
      </c>
    </row>
    <row r="322" spans="1:16" ht="12.75">
      <c r="A322" s="25" t="s">
        <v>44</v>
      </c>
      <c s="29" t="s">
        <v>509</v>
      </c>
      <c s="29" t="s">
        <v>510</v>
      </c>
      <c s="25" t="s">
        <v>46</v>
      </c>
      <c s="30" t="s">
        <v>511</v>
      </c>
      <c s="31" t="s">
        <v>156</v>
      </c>
      <c s="32">
        <v>2.92</v>
      </c>
      <c s="33">
        <v>0</v>
      </c>
      <c s="34">
        <f>ROUND(ROUND(H322,2)*ROUND(G322,3),2)</f>
      </c>
      <c r="O322">
        <f>(I322*21)/100</f>
      </c>
      <c t="s">
        <v>22</v>
      </c>
    </row>
    <row r="323" spans="1:5" ht="25.5">
      <c r="A323" s="35" t="s">
        <v>49</v>
      </c>
      <c r="E323" s="36" t="s">
        <v>512</v>
      </c>
    </row>
    <row r="324" spans="1:5" ht="12.75">
      <c r="A324" s="37" t="s">
        <v>51</v>
      </c>
      <c r="E324" s="38" t="s">
        <v>513</v>
      </c>
    </row>
    <row r="325" spans="1:5" ht="51">
      <c r="A325" t="s">
        <v>52</v>
      </c>
      <c r="E325" s="36" t="s">
        <v>508</v>
      </c>
    </row>
    <row r="326" spans="1:16" ht="12.75">
      <c r="A326" s="25" t="s">
        <v>44</v>
      </c>
      <c s="29" t="s">
        <v>514</v>
      </c>
      <c s="29" t="s">
        <v>515</v>
      </c>
      <c s="25" t="s">
        <v>46</v>
      </c>
      <c s="30" t="s">
        <v>516</v>
      </c>
      <c s="31" t="s">
        <v>156</v>
      </c>
      <c s="32">
        <v>8</v>
      </c>
      <c s="33">
        <v>0</v>
      </c>
      <c s="34">
        <f>ROUND(ROUND(H326,2)*ROUND(G326,3),2)</f>
      </c>
      <c r="O326">
        <f>(I326*21)/100</f>
      </c>
      <c t="s">
        <v>22</v>
      </c>
    </row>
    <row r="327" spans="1:5" ht="12.75">
      <c r="A327" s="35" t="s">
        <v>49</v>
      </c>
      <c r="E327" s="36" t="s">
        <v>46</v>
      </c>
    </row>
    <row r="328" spans="1:5" ht="25.5">
      <c r="A328" s="37" t="s">
        <v>51</v>
      </c>
      <c r="E328" s="38" t="s">
        <v>517</v>
      </c>
    </row>
    <row r="329" spans="1:5" ht="25.5">
      <c r="A329" t="s">
        <v>52</v>
      </c>
      <c r="E329" s="36" t="s">
        <v>518</v>
      </c>
    </row>
    <row r="330" spans="1:16" ht="12.75">
      <c r="A330" s="25" t="s">
        <v>44</v>
      </c>
      <c s="29" t="s">
        <v>519</v>
      </c>
      <c s="29" t="s">
        <v>520</v>
      </c>
      <c s="25" t="s">
        <v>46</v>
      </c>
      <c s="30" t="s">
        <v>521</v>
      </c>
      <c s="31" t="s">
        <v>137</v>
      </c>
      <c s="32">
        <v>8.514</v>
      </c>
      <c s="33">
        <v>0</v>
      </c>
      <c s="34">
        <f>ROUND(ROUND(H330,2)*ROUND(G330,3),2)</f>
      </c>
      <c r="O330">
        <f>(I330*21)/100</f>
      </c>
      <c t="s">
        <v>22</v>
      </c>
    </row>
    <row r="331" spans="1:5" ht="12.75">
      <c r="A331" s="35" t="s">
        <v>49</v>
      </c>
      <c r="E331" s="36" t="s">
        <v>522</v>
      </c>
    </row>
    <row r="332" spans="1:5" ht="38.25">
      <c r="A332" s="37" t="s">
        <v>51</v>
      </c>
      <c r="E332" s="38" t="s">
        <v>523</v>
      </c>
    </row>
    <row r="333" spans="1:5" ht="127.5">
      <c r="A333" t="s">
        <v>52</v>
      </c>
      <c r="E333" s="36" t="s">
        <v>524</v>
      </c>
    </row>
    <row r="334" spans="1:16" ht="12.75">
      <c r="A334" s="25" t="s">
        <v>44</v>
      </c>
      <c s="29" t="s">
        <v>525</v>
      </c>
      <c s="29" t="s">
        <v>526</v>
      </c>
      <c s="25" t="s">
        <v>46</v>
      </c>
      <c s="30" t="s">
        <v>527</v>
      </c>
      <c s="31" t="s">
        <v>304</v>
      </c>
      <c s="32">
        <v>223.807</v>
      </c>
      <c s="33">
        <v>0</v>
      </c>
      <c s="34">
        <f>ROUND(ROUND(H334,2)*ROUND(G334,3),2)</f>
      </c>
      <c r="O334">
        <f>(I334*21)/100</f>
      </c>
      <c t="s">
        <v>22</v>
      </c>
    </row>
    <row r="335" spans="1:5" ht="12.75">
      <c r="A335" s="35" t="s">
        <v>49</v>
      </c>
      <c r="E335" s="36" t="s">
        <v>46</v>
      </c>
    </row>
    <row r="336" spans="1:5" ht="63.75">
      <c r="A336" s="37" t="s">
        <v>51</v>
      </c>
      <c r="E336" s="38" t="s">
        <v>528</v>
      </c>
    </row>
    <row r="337" spans="1:5" ht="357">
      <c r="A337" t="s">
        <v>52</v>
      </c>
      <c r="E337" s="36" t="s">
        <v>529</v>
      </c>
    </row>
    <row r="338" spans="1:16" ht="12.75">
      <c r="A338" s="25" t="s">
        <v>44</v>
      </c>
      <c s="29" t="s">
        <v>530</v>
      </c>
      <c s="29" t="s">
        <v>531</v>
      </c>
      <c s="25" t="s">
        <v>46</v>
      </c>
      <c s="30" t="s">
        <v>532</v>
      </c>
      <c s="31" t="s">
        <v>137</v>
      </c>
      <c s="32">
        <v>20</v>
      </c>
      <c s="33">
        <v>0</v>
      </c>
      <c s="34">
        <f>ROUND(ROUND(H338,2)*ROUND(G338,3),2)</f>
      </c>
      <c r="O338">
        <f>(I338*21)/100</f>
      </c>
      <c t="s">
        <v>22</v>
      </c>
    </row>
    <row r="339" spans="1:5" ht="12.75">
      <c r="A339" s="35" t="s">
        <v>49</v>
      </c>
      <c r="E339" s="36" t="s">
        <v>533</v>
      </c>
    </row>
    <row r="340" spans="1:5" ht="25.5">
      <c r="A340" s="37" t="s">
        <v>51</v>
      </c>
      <c r="E340" s="38" t="s">
        <v>406</v>
      </c>
    </row>
    <row r="341" spans="1:5" ht="63.75">
      <c r="A341" t="s">
        <v>52</v>
      </c>
      <c r="E341" s="36" t="s">
        <v>534</v>
      </c>
    </row>
    <row r="342" spans="1:16" ht="12.75">
      <c r="A342" s="25" t="s">
        <v>44</v>
      </c>
      <c s="29" t="s">
        <v>535</v>
      </c>
      <c s="29" t="s">
        <v>536</v>
      </c>
      <c s="25" t="s">
        <v>46</v>
      </c>
      <c s="30" t="s">
        <v>537</v>
      </c>
      <c s="31" t="s">
        <v>538</v>
      </c>
      <c s="32">
        <v>45</v>
      </c>
      <c s="33">
        <v>0</v>
      </c>
      <c s="34">
        <f>ROUND(ROUND(H342,2)*ROUND(G342,3),2)</f>
      </c>
      <c r="O342">
        <f>(I342*21)/100</f>
      </c>
      <c t="s">
        <v>22</v>
      </c>
    </row>
    <row r="343" spans="1:5" ht="12.75">
      <c r="A343" s="35" t="s">
        <v>49</v>
      </c>
      <c r="E343" s="36" t="s">
        <v>46</v>
      </c>
    </row>
    <row r="344" spans="1:5" ht="12.75">
      <c r="A344" s="37" t="s">
        <v>51</v>
      </c>
      <c r="E344" s="38" t="s">
        <v>539</v>
      </c>
    </row>
    <row r="345" spans="1:5" ht="25.5">
      <c r="A345" t="s">
        <v>52</v>
      </c>
      <c r="E345" s="36" t="s">
        <v>540</v>
      </c>
    </row>
    <row r="346" spans="1:16" ht="12.75">
      <c r="A346" s="25" t="s">
        <v>44</v>
      </c>
      <c s="29" t="s">
        <v>541</v>
      </c>
      <c s="29" t="s">
        <v>542</v>
      </c>
      <c s="25" t="s">
        <v>46</v>
      </c>
      <c s="30" t="s">
        <v>543</v>
      </c>
      <c s="31" t="s">
        <v>128</v>
      </c>
      <c s="32">
        <v>7.5</v>
      </c>
      <c s="33">
        <v>0</v>
      </c>
      <c s="34">
        <f>ROUND(ROUND(H346,2)*ROUND(G346,3),2)</f>
      </c>
      <c r="O346">
        <f>(I346*21)/100</f>
      </c>
      <c t="s">
        <v>22</v>
      </c>
    </row>
    <row r="347" spans="1:5" ht="25.5">
      <c r="A347" s="35" t="s">
        <v>49</v>
      </c>
      <c r="E347" s="36" t="s">
        <v>544</v>
      </c>
    </row>
    <row r="348" spans="1:5" ht="12.75">
      <c r="A348" s="37" t="s">
        <v>51</v>
      </c>
      <c r="E348" s="38" t="s">
        <v>545</v>
      </c>
    </row>
    <row r="349" spans="1:5" ht="114.75">
      <c r="A349" t="s">
        <v>52</v>
      </c>
      <c r="E349" s="36" t="s">
        <v>546</v>
      </c>
    </row>
    <row r="350" spans="1:16" ht="12.75">
      <c r="A350" s="25" t="s">
        <v>44</v>
      </c>
      <c s="29" t="s">
        <v>547</v>
      </c>
      <c s="29" t="s">
        <v>548</v>
      </c>
      <c s="25" t="s">
        <v>46</v>
      </c>
      <c s="30" t="s">
        <v>549</v>
      </c>
      <c s="31" t="s">
        <v>128</v>
      </c>
      <c s="32">
        <v>78.25</v>
      </c>
      <c s="33">
        <v>0</v>
      </c>
      <c s="34">
        <f>ROUND(ROUND(H350,2)*ROUND(G350,3),2)</f>
      </c>
      <c r="O350">
        <f>(I350*21)/100</f>
      </c>
      <c t="s">
        <v>22</v>
      </c>
    </row>
    <row r="351" spans="1:5" ht="25.5">
      <c r="A351" s="35" t="s">
        <v>49</v>
      </c>
      <c r="E351" s="36" t="s">
        <v>152</v>
      </c>
    </row>
    <row r="352" spans="1:5" ht="12.75">
      <c r="A352" s="37" t="s">
        <v>51</v>
      </c>
      <c r="E352" s="38" t="s">
        <v>550</v>
      </c>
    </row>
    <row r="353" spans="1:5" ht="114.75">
      <c r="A353" t="s">
        <v>52</v>
      </c>
      <c r="E353" s="36" t="s">
        <v>546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